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https://iowa1-my.sharepoint.com/personal/tim_morlan_iowafinance_com/Documents/Documents/Compliance/QC workbook and other/"/>
    </mc:Choice>
  </mc:AlternateContent>
  <xr:revisionPtr revIDLastSave="83" documentId="8_{45BF3427-775C-4DB9-9055-78E9F4C6EC29}" xr6:coauthVersionLast="47" xr6:coauthVersionMax="47" xr10:uidLastSave="{3D1DD3FD-FE66-4998-B434-523E276A1226}"/>
  <bookViews>
    <workbookView xWindow="-110" yWindow="-110" windowWidth="22780" windowHeight="14540" tabRatio="772" firstSheet="2" activeTab="11" xr2:uid="{00000000-000D-0000-FFFF-FFFF00000000}"/>
  </bookViews>
  <sheets>
    <sheet name="QCP Calculation Instructions" sheetId="14" r:id="rId1"/>
    <sheet name="Calculated QC Price" sheetId="6" r:id="rId2"/>
    <sheet name="Instruction A" sheetId="16" r:id="rId3"/>
    <sheet name="Worksheet A" sheetId="1" r:id="rId4"/>
    <sheet name="Instruction B" sheetId="20" r:id="rId5"/>
    <sheet name="Worksheet B" sheetId="4" r:id="rId6"/>
    <sheet name="Instruction C" sheetId="21" r:id="rId7"/>
    <sheet name="Worksheet C" sheetId="2" r:id="rId8"/>
    <sheet name="Instruction D" sheetId="22" r:id="rId9"/>
    <sheet name="Worksheet D" sheetId="3" r:id="rId10"/>
    <sheet name="Worksheet E" sheetId="18" r:id="rId11"/>
    <sheet name="CPI" sheetId="13" r:id="rId12"/>
  </sheets>
  <definedNames>
    <definedName name="_GoBack" localSheetId="2">'Instruction A'!$B$11</definedName>
    <definedName name="_GoBack" localSheetId="4">'Instruction B'!$B$11</definedName>
    <definedName name="_GoBack" localSheetId="6">'Instruction C'!$B$11</definedName>
    <definedName name="_GoBack" localSheetId="8">'Instruction D'!$B$11</definedName>
    <definedName name="_xlnm.Print_Area" localSheetId="1">'Calculated QC Price'!$B$1:$I$32</definedName>
    <definedName name="_xlnm.Print_Area" localSheetId="2">'Instruction A'!$B$1:$K$52</definedName>
    <definedName name="_xlnm.Print_Area" localSheetId="4">'Instruction B'!$B$1:$K$52</definedName>
    <definedName name="_xlnm.Print_Area" localSheetId="6">'Instruction C'!$B$1:$K$52</definedName>
    <definedName name="_xlnm.Print_Area" localSheetId="8">'Instruction D'!$B$1:$K$52</definedName>
    <definedName name="_xlnm.Print_Area" localSheetId="0">'QCP Calculation Instructions'!$B$1:$B$18</definedName>
    <definedName name="_xlnm.Print_Area" localSheetId="3">'Worksheet A'!$B$1:$I$61</definedName>
    <definedName name="_xlnm.Print_Area" localSheetId="5">'Worksheet B'!$B$1:$L$109</definedName>
    <definedName name="_xlnm.Print_Area" localSheetId="7">'Worksheet C'!$B$1:$J$38</definedName>
    <definedName name="_xlnm.Print_Area" localSheetId="9">'Worksheet D'!$B$1:$L$121</definedName>
    <definedName name="_xlnm.Print_Area" localSheetId="10">'Worksheet E'!$B$2:$H$21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5" i="13" l="1"/>
  <c r="C74" i="13"/>
  <c r="C89" i="13" l="1"/>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E61" i="13"/>
  <c r="E60" i="13"/>
  <c r="E59" i="13"/>
  <c r="E58" i="13"/>
  <c r="E57" i="13"/>
  <c r="E56" i="13"/>
  <c r="E55" i="13"/>
  <c r="E54" i="13"/>
  <c r="E53" i="13"/>
  <c r="E52" i="13"/>
  <c r="E89" i="13"/>
  <c r="E88" i="13"/>
  <c r="C88" i="13"/>
  <c r="C87" i="13"/>
  <c r="C86" i="13"/>
  <c r="C85" i="13"/>
  <c r="L97" i="3" l="1"/>
  <c r="L118" i="3"/>
  <c r="C84" i="13" l="1"/>
  <c r="C83" i="13"/>
  <c r="C82" i="13" l="1"/>
  <c r="C65" i="13"/>
  <c r="I57" i="1" l="1"/>
  <c r="I46" i="1"/>
  <c r="I35" i="1"/>
  <c r="I24" i="1"/>
  <c r="I14" i="1"/>
  <c r="L121" i="3" l="1"/>
  <c r="I38" i="2"/>
  <c r="I61" i="1"/>
  <c r="I18" i="6" l="1"/>
  <c r="C81" i="13"/>
  <c r="C80" i="13"/>
  <c r="C52" i="13"/>
  <c r="C53" i="13"/>
  <c r="C61" i="13"/>
  <c r="C79" i="13"/>
  <c r="C78" i="13"/>
  <c r="I29" i="6"/>
  <c r="I13" i="6"/>
  <c r="C77" i="13"/>
  <c r="C76" i="13"/>
  <c r="C73" i="13"/>
  <c r="C72" i="13"/>
  <c r="C71" i="13"/>
  <c r="C70" i="13"/>
  <c r="C69" i="13"/>
  <c r="C68" i="13"/>
  <c r="C67" i="13"/>
  <c r="C66" i="13"/>
  <c r="C64" i="13"/>
  <c r="C63" i="13"/>
  <c r="C62" i="13"/>
  <c r="C60" i="13"/>
  <c r="C59" i="13"/>
  <c r="C58" i="13"/>
  <c r="C57" i="13"/>
  <c r="C56" i="13"/>
  <c r="C55" i="13"/>
  <c r="C54" i="13"/>
  <c r="C13" i="4"/>
  <c r="A7" i="4" s="1"/>
  <c r="H10" i="4" l="1"/>
  <c r="K10" i="4" s="1"/>
  <c r="H16" i="4"/>
  <c r="K16" i="4" s="1"/>
  <c r="K17" i="4" s="1"/>
  <c r="I7" i="6"/>
  <c r="C19" i="4"/>
  <c r="C25" i="4" s="1"/>
  <c r="C31" i="4" s="1"/>
  <c r="H34" i="4" s="1"/>
  <c r="K11" i="4" l="1"/>
  <c r="H22" i="4"/>
  <c r="K22" i="4" s="1"/>
  <c r="K23" i="4" s="1"/>
  <c r="H28" i="4"/>
  <c r="K28" i="4" s="1"/>
  <c r="K29" i="4" s="1"/>
  <c r="K34" i="4"/>
  <c r="K35" i="4" s="1"/>
  <c r="C37" i="4"/>
  <c r="H40" i="4" s="1"/>
  <c r="K40" i="4" l="1"/>
  <c r="K41" i="4" s="1"/>
  <c r="C43" i="4"/>
  <c r="H46" i="4" s="1"/>
  <c r="K46" i="4" l="1"/>
  <c r="K47" i="4" s="1"/>
  <c r="C49" i="4"/>
  <c r="H52" i="4" s="1"/>
  <c r="K52" i="4" l="1"/>
  <c r="K53" i="4" s="1"/>
  <c r="C55" i="4"/>
  <c r="H58" i="4" s="1"/>
  <c r="K58" i="4" l="1"/>
  <c r="K59" i="4" s="1"/>
  <c r="C61" i="4"/>
  <c r="H64" i="4" s="1"/>
  <c r="K64" i="4" l="1"/>
  <c r="K65" i="4" s="1"/>
  <c r="C67" i="4"/>
  <c r="H70" i="4" s="1"/>
  <c r="K70" i="4" l="1"/>
  <c r="K71" i="4" s="1"/>
  <c r="C73" i="4"/>
  <c r="H76" i="4" s="1"/>
  <c r="K76" i="4" l="1"/>
  <c r="K77" i="4" s="1"/>
  <c r="C79" i="4"/>
  <c r="H82" i="4" s="1"/>
  <c r="K82" i="4" l="1"/>
  <c r="K83" i="4" s="1"/>
  <c r="C85" i="4"/>
  <c r="H88" i="4" s="1"/>
  <c r="C91" i="4" l="1"/>
  <c r="K88" i="4"/>
  <c r="K89" i="4" s="1"/>
  <c r="H94" i="4" l="1"/>
  <c r="K94" i="4" s="1"/>
  <c r="K95" i="4" s="1"/>
  <c r="C97" i="4"/>
  <c r="H100" i="4" l="1"/>
  <c r="K100" i="4" s="1"/>
  <c r="K101" i="4" s="1"/>
  <c r="K104" i="4" s="1"/>
  <c r="I10" i="6" s="1"/>
  <c r="I15" i="6" s="1"/>
  <c r="I20" i="6" s="1"/>
  <c r="I26" i="6" s="1"/>
  <c r="I32" i="6" s="1"/>
</calcChain>
</file>

<file path=xl/sharedStrings.xml><?xml version="1.0" encoding="utf-8"?>
<sst xmlns="http://schemas.openxmlformats.org/spreadsheetml/2006/main" count="451" uniqueCount="170">
  <si>
    <t>Instructions for Calculation of Qualified</t>
  </si>
  <si>
    <t>Contract Price</t>
  </si>
  <si>
    <t>Before IFA will commence marketing your development, you must complete the Calculation of Qualified Contract Price form attached to these instructions (the “Calculation Form”).  This calculation will establish the minimum price at which IFA will market your development and present an offer for its purchase.</t>
  </si>
  <si>
    <t>To complete the Calculation Form, you must complete Worksheets A through D and, if the development has market rate units, Worksheet E.  The results of Worksheets A through E are transferred to the Calculation Form to determine the “Qualified Contract Price” (QCP) for the development.</t>
  </si>
  <si>
    <t>The Calculation Form is derived from a statutory formula set forth in Internal Revenue Code Section 42(h)(6)(F) f, as clarified and expanded upon at Code of Federal Regulations Section 1.42-18.  The statutory formula divides the purchase price between the low-income portion of the development and the market rate portion of the development, if any.  QCP for the low-income portion of the development is equal to the sum of development indebtedness (Worksheet A), investor equity (Worksheet B), and other capital contributions (Worksheet C) reduced by the total cash that has been distributed, or is available for distribution, from the development (Worksheet D).  The QCP is increased by the fair market value of the non-low-income portion of the buildings, which includes not only the value of any market rate units and parts of buildings, but also the fair market value of all the land underlying the buildings (Worksheet E).</t>
  </si>
  <si>
    <t>Please remember that the 12 month period for finding a buyer will not commence until the Calculation Form , is completed and returned to IFA with the notification letter and other required materials.  The calculation must be completed and certified by an independent third-party CPA who is not an employee, officer, partner, member or share holder of the owner.  The independent CPA must provide IFA with an affirmation that there is no conflict of interest.</t>
  </si>
  <si>
    <t>Further, pursuant to the Internal Revenue Service comments, the buyer and owner (and not IFA) must adjust the amount of the low-income portion of the qualified contract formula to “reflect changes in the components of the qualified contract formula, such as mortgage payments that reduce outstanding indebtedness between the time that the Agency first offers the property for sale and the closing date.”</t>
  </si>
  <si>
    <t>The  Calculation Form and its attached Worksheets are only one part of completing the Qualified Contract request package. Please refer to IFA‘s Low Income Housing Tax Credit Program Compliance Monitoring Manual, Chapter 7 for a complete discussion of the process. The current compliance manual may be found on the IFA web page located at www.iowafinance.com</t>
  </si>
  <si>
    <t>If you have any questions with respect to the preparation of the Calculation and Exhibits, you are encouraged to contact your LIHTC Compliance Officer at 800.432.7230 or 515.452.0400</t>
  </si>
  <si>
    <t>Calculation of Qualified Contract Price</t>
  </si>
  <si>
    <t xml:space="preserve">                Pursuant to §42(h)(6)(F) of the Internal Revenue Code</t>
  </si>
  <si>
    <t xml:space="preserve">                           As of :</t>
  </si>
  <si>
    <t>A.</t>
  </si>
  <si>
    <t>Calculation of Low-Income Portion of Payment:</t>
  </si>
  <si>
    <t>Outstanding Indebtedness secured by, or with respect to the Buildings</t>
  </si>
  <si>
    <t>(i)</t>
  </si>
  <si>
    <t>Worksheet A - Line 62</t>
  </si>
  <si>
    <t>Adjusted Investor Equity</t>
  </si>
  <si>
    <t>(ii)</t>
  </si>
  <si>
    <t>Worksheet B - Line 108</t>
  </si>
  <si>
    <t>Other Capital Contributions not reflected in (i) or (ii)</t>
  </si>
  <si>
    <t>(iii)</t>
  </si>
  <si>
    <t>From Worksheet C</t>
  </si>
  <si>
    <t>(iv)</t>
  </si>
  <si>
    <t>Total of (i), (ii), and (iii)</t>
  </si>
  <si>
    <t>Cash Distributions from or available from, the Project</t>
  </si>
  <si>
    <t>(v)</t>
  </si>
  <si>
    <t>From Worksheet D</t>
  </si>
  <si>
    <t>(vi)</t>
  </si>
  <si>
    <t>Subtract Line (v) from Line (iv)</t>
  </si>
  <si>
    <t>Applicable Fraction</t>
  </si>
  <si>
    <t>(vii)</t>
  </si>
  <si>
    <t>As set forth in the Tax Credit Regulatory Agreement</t>
  </si>
  <si>
    <t>Low-Income Portion of Qualified Contract Price</t>
  </si>
  <si>
    <t>(viii)</t>
  </si>
  <si>
    <t>Line (vi) multiplied by Line (vii)</t>
  </si>
  <si>
    <t>B.</t>
  </si>
  <si>
    <t>Fair Market Value of Non Low-Income Portion of Building(s)</t>
  </si>
  <si>
    <t>From Worksheet E</t>
  </si>
  <si>
    <t>C.</t>
  </si>
  <si>
    <t>Qualified Contract Price</t>
  </si>
  <si>
    <t>Sum of Line A(viii) and Line B</t>
  </si>
  <si>
    <t xml:space="preserve">          WORKSHEET A</t>
  </si>
  <si>
    <t xml:space="preserve">          Outstanding Indebtedness</t>
  </si>
  <si>
    <t xml:space="preserve">   With Respect to Low-Income Building(s)</t>
  </si>
  <si>
    <t xml:space="preserve">        Code §42(h)(6)(F)(i)(I)</t>
  </si>
  <si>
    <t>1.</t>
  </si>
  <si>
    <t>First Mortgage Loan</t>
  </si>
  <si>
    <t>Lender:</t>
  </si>
  <si>
    <t>Principal Balance:</t>
  </si>
  <si>
    <t>Maturity Date:</t>
  </si>
  <si>
    <t>Accrued Interest:</t>
  </si>
  <si>
    <t>Other Information:</t>
  </si>
  <si>
    <t>Subtotal</t>
  </si>
  <si>
    <t>2.</t>
  </si>
  <si>
    <t>3.</t>
  </si>
  <si>
    <t>4.</t>
  </si>
  <si>
    <t>5.</t>
  </si>
  <si>
    <t>Total Indebtedness with respect to Low-Income portion of the Building(s)</t>
  </si>
  <si>
    <t>Sum of all subtotals above:</t>
  </si>
  <si>
    <t>WORKSHEET B</t>
  </si>
  <si>
    <t>Calculation of Adjusted Investor Equity</t>
  </si>
  <si>
    <t>In the Low-Income Building(s)</t>
  </si>
  <si>
    <t>IRC §42(h)(6)(F)(i)(II)</t>
  </si>
  <si>
    <t>Year (Enter 1st year of credit period and others will auto populate)</t>
  </si>
  <si>
    <t xml:space="preserve"> Adjusted Investor Equity</t>
  </si>
  <si>
    <t>(i)   Investor:</t>
  </si>
  <si>
    <t xml:space="preserve">(ii)  Investment Amount </t>
  </si>
  <si>
    <t>(iii) Cost of Living Adjustment</t>
  </si>
  <si>
    <t>Subtotal (ii) plus (iii)</t>
  </si>
  <si>
    <t>6.</t>
  </si>
  <si>
    <t>7.</t>
  </si>
  <si>
    <t>8.</t>
  </si>
  <si>
    <t>9.</t>
  </si>
  <si>
    <t>10.</t>
  </si>
  <si>
    <t>11.</t>
  </si>
  <si>
    <t>12.</t>
  </si>
  <si>
    <t>13.</t>
  </si>
  <si>
    <t>14.</t>
  </si>
  <si>
    <t>15.</t>
  </si>
  <si>
    <t>16.</t>
  </si>
  <si>
    <t>Total Adjusted Investor Equity:</t>
  </si>
  <si>
    <t>(Sum of all subtotals above)</t>
  </si>
  <si>
    <t>WORKSHEET C</t>
  </si>
  <si>
    <t>Other Capital Contributions</t>
  </si>
  <si>
    <t>IRC §42(h)(6)(F)(i)(III)</t>
  </si>
  <si>
    <t>Please set forth below the amount of any other capital contributions made by an investor with respect to the low-income portion of the building(s) that are not included in the "Outstanding Indebtedness" identified in Worksheet A or the "Adjusted Investor Equity" identified in Worksheet B.</t>
  </si>
  <si>
    <t>Investment Amount</t>
  </si>
  <si>
    <t>(i)   Name of Investor:</t>
  </si>
  <si>
    <t>(ii)  Date of Investment:</t>
  </si>
  <si>
    <t>(iii) Use of Contribution/Proceeds:</t>
  </si>
  <si>
    <t xml:space="preserve">(iv) Other Information:  </t>
  </si>
  <si>
    <t>Total of Other Contributions:</t>
  </si>
  <si>
    <t>WORKSHEET D</t>
  </si>
  <si>
    <t>Cash Distributions</t>
  </si>
  <si>
    <t>From, or Available From, the Development</t>
  </si>
  <si>
    <t>IRC §42(h)(6)(F)(ii)</t>
  </si>
  <si>
    <t xml:space="preserve">A. </t>
  </si>
  <si>
    <t>Cash Distributed</t>
  </si>
  <si>
    <t>Amount</t>
  </si>
  <si>
    <r>
      <t xml:space="preserve">1.  </t>
    </r>
    <r>
      <rPr>
        <b/>
        <sz val="11"/>
        <rFont val="Arial"/>
        <family val="2"/>
      </rPr>
      <t>Year</t>
    </r>
  </si>
  <si>
    <t>Distributions</t>
  </si>
  <si>
    <t>Total Distributions</t>
  </si>
  <si>
    <t>Recipient:</t>
  </si>
  <si>
    <t>Characterization of Distribution (i.e. return of capital, etc.)</t>
  </si>
  <si>
    <r>
      <t xml:space="preserve">2.  </t>
    </r>
    <r>
      <rPr>
        <b/>
        <sz val="11"/>
        <rFont val="Arial"/>
        <family val="2"/>
      </rPr>
      <t>Year</t>
    </r>
  </si>
  <si>
    <r>
      <t xml:space="preserve">3.  </t>
    </r>
    <r>
      <rPr>
        <b/>
        <sz val="11"/>
        <rFont val="Arial"/>
        <family val="2"/>
      </rPr>
      <t>Year</t>
    </r>
  </si>
  <si>
    <r>
      <t xml:space="preserve">4.  </t>
    </r>
    <r>
      <rPr>
        <b/>
        <sz val="11"/>
        <rFont val="Arial"/>
        <family val="2"/>
      </rPr>
      <t>Year</t>
    </r>
  </si>
  <si>
    <r>
      <t xml:space="preserve">5.  </t>
    </r>
    <r>
      <rPr>
        <b/>
        <sz val="11"/>
        <rFont val="Arial"/>
        <family val="2"/>
      </rPr>
      <t>Year</t>
    </r>
  </si>
  <si>
    <r>
      <t xml:space="preserve">6.  </t>
    </r>
    <r>
      <rPr>
        <b/>
        <sz val="11"/>
        <rFont val="Arial"/>
        <family val="2"/>
      </rPr>
      <t>Year</t>
    </r>
  </si>
  <si>
    <r>
      <t xml:space="preserve">7.  </t>
    </r>
    <r>
      <rPr>
        <b/>
        <sz val="11"/>
        <rFont val="Arial"/>
        <family val="2"/>
      </rPr>
      <t>Year</t>
    </r>
  </si>
  <si>
    <r>
      <t xml:space="preserve">8.  </t>
    </r>
    <r>
      <rPr>
        <b/>
        <sz val="11"/>
        <rFont val="Arial"/>
        <family val="2"/>
      </rPr>
      <t>Year</t>
    </r>
  </si>
  <si>
    <r>
      <t xml:space="preserve">9.  </t>
    </r>
    <r>
      <rPr>
        <b/>
        <sz val="11"/>
        <rFont val="Arial"/>
        <family val="2"/>
      </rPr>
      <t>Year</t>
    </r>
  </si>
  <si>
    <r>
      <t xml:space="preserve">  10.  </t>
    </r>
    <r>
      <rPr>
        <b/>
        <sz val="11"/>
        <rFont val="Arial"/>
        <family val="2"/>
      </rPr>
      <t>Year</t>
    </r>
  </si>
  <si>
    <r>
      <t xml:space="preserve">11.  </t>
    </r>
    <r>
      <rPr>
        <b/>
        <sz val="11"/>
        <rFont val="Arial"/>
        <family val="2"/>
      </rPr>
      <t>Year</t>
    </r>
  </si>
  <si>
    <r>
      <t xml:space="preserve">12.  </t>
    </r>
    <r>
      <rPr>
        <b/>
        <sz val="11"/>
        <rFont val="Arial"/>
        <family val="2"/>
      </rPr>
      <t>Year</t>
    </r>
  </si>
  <si>
    <r>
      <t xml:space="preserve">13.  </t>
    </r>
    <r>
      <rPr>
        <b/>
        <sz val="11"/>
        <rFont val="Arial"/>
        <family val="2"/>
      </rPr>
      <t>Year</t>
    </r>
  </si>
  <si>
    <r>
      <t xml:space="preserve">14.  </t>
    </r>
    <r>
      <rPr>
        <b/>
        <sz val="11"/>
        <rFont val="Arial"/>
        <family val="2"/>
      </rPr>
      <t>Year</t>
    </r>
  </si>
  <si>
    <r>
      <t xml:space="preserve">15.  </t>
    </r>
    <r>
      <rPr>
        <b/>
        <sz val="11"/>
        <rFont val="Arial"/>
        <family val="2"/>
      </rPr>
      <t>Year</t>
    </r>
  </si>
  <si>
    <t>Cash Available for Distribution</t>
  </si>
  <si>
    <t>Total Balance</t>
  </si>
  <si>
    <t>Amount Available</t>
  </si>
  <si>
    <t>1. Replacement Reserve Account(s)</t>
  </si>
  <si>
    <t xml:space="preserve">(ii) </t>
  </si>
  <si>
    <t>Amount Available for distribution</t>
  </si>
  <si>
    <t>2.  Operating Reserve Account(s)</t>
  </si>
  <si>
    <r>
      <rPr>
        <b/>
        <sz val="11"/>
        <rFont val="Arial"/>
        <family val="2"/>
      </rPr>
      <t>3.  Other Reserve Account(s)</t>
    </r>
    <r>
      <rPr>
        <sz val="11"/>
        <rFont val="Arial"/>
        <family val="2"/>
      </rPr>
      <t xml:space="preserve"> (identify type of reserve and terms)</t>
    </r>
  </si>
  <si>
    <t xml:space="preserve">    </t>
  </si>
  <si>
    <t>4.  Partnership Account(s) other than reserves</t>
  </si>
  <si>
    <t>Total Available for Distribution</t>
  </si>
  <si>
    <t>Sum of Lines 1(ii) - 4(ii)</t>
  </si>
  <si>
    <t>TOTAL CASH CONTRIBUTED AND AVAILABLE FOR DISTRIBUTION</t>
  </si>
  <si>
    <t>(Sum of Sections A &amp; B)</t>
  </si>
  <si>
    <t>WORKSHEET E</t>
  </si>
  <si>
    <t>Fair Market Value on Non-Low-Income Portion of Building(s)</t>
  </si>
  <si>
    <t>Of particular note, this category includes all of the land underlying the buildings (assuming the land is owned by the owner) and the fair market value of items of personalty that are conveyed with the building(s), but have not been included in the eligible basis.  You may decide not to include a value, but if you insert a value, attach an appraisal in compliance with 26 CFR Part 1, Section 1.42-18(b)(3).    This valuation must take into account the low income restrictions encumbering the units.</t>
  </si>
  <si>
    <t xml:space="preserve">By entering a value in this section you are also certifying that the appraiser utilized is Iowa State certified and is not currently on any list for active suspension or revocation for performing appraisals in any state or listed on the Excluded Parties Lists System (“EPLS”) maintained by the General Services Administration for the United States Government.  </t>
  </si>
  <si>
    <t xml:space="preserve">The fair market value of </t>
  </si>
  <si>
    <t xml:space="preserve">the non-low-income portion is:   </t>
  </si>
  <si>
    <t>&lt;--Enter an amount here</t>
  </si>
  <si>
    <t xml:space="preserve">Note:  The fair market value of the non-low-income portion of the building(s) may be adjusted after the offer of sale of the building(s) to the general public and before the close of the one-year offer of sale period only by mutual consent of IFA and the owner. </t>
  </si>
  <si>
    <t xml:space="preserve"> </t>
  </si>
  <si>
    <t>Consumer Price Index - All Urban Consumers</t>
  </si>
  <si>
    <t>Original Data Value</t>
  </si>
  <si>
    <t>Series Id:</t>
  </si>
  <si>
    <t>CUUR0200SA0</t>
  </si>
  <si>
    <t>Not Seasonally Adjusted</t>
  </si>
  <si>
    <t>Area:</t>
  </si>
  <si>
    <t>Midwest Urban</t>
  </si>
  <si>
    <t>Item:</t>
  </si>
  <si>
    <t>All items</t>
  </si>
  <si>
    <t>Base Period:</t>
  </si>
  <si>
    <t>1982-84=100</t>
  </si>
  <si>
    <t>Years:</t>
  </si>
  <si>
    <t>Year</t>
  </si>
  <si>
    <t>Jan</t>
  </si>
  <si>
    <t>Feb</t>
  </si>
  <si>
    <t>Mar</t>
  </si>
  <si>
    <t>Apr</t>
  </si>
  <si>
    <t>May</t>
  </si>
  <si>
    <t>Jun</t>
  </si>
  <si>
    <t>Jul</t>
  </si>
  <si>
    <t>Aug</t>
  </si>
  <si>
    <t>Sep</t>
  </si>
  <si>
    <t>Oct</t>
  </si>
  <si>
    <t>Nov</t>
  </si>
  <si>
    <t>Dec</t>
  </si>
  <si>
    <t>Yearly Total 
(as of 8-31)</t>
  </si>
  <si>
    <t>COL for buildings offered
for sale during 2024</t>
  </si>
  <si>
    <t>1985 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</si>
</sst>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00"/>
    <numFmt numFmtId="165" formatCode="0.0"/>
    <numFmt numFmtId="166" formatCode="0.000%"/>
    <numFmt numFmtId="167" formatCode="0.0000"/>
    <numFmt numFmtId="168" formatCode="0.0000000000"/>
    <numFmt numFmtId="169" formatCode="_(* #,##0.0000_);_(* \(#,##0.0000\);_(* &quot;-&quot;????_);_(@_)"/>
    <numFmt numFmtId="170" formatCode="&quot;$&quot;#,##0.00"/>
  </numFmts>
  <fonts count="53" x14ac:knownFonts="1">
    <font>
      <sz val="10"/>
      <name val="Arial"/>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Times New Roman"/>
      <family val="1"/>
    </font>
    <font>
      <sz val="8"/>
      <name val="Arial"/>
      <family val="2"/>
    </font>
    <font>
      <b/>
      <sz val="10"/>
      <name val="Arial"/>
      <family val="2"/>
    </font>
    <font>
      <sz val="10"/>
      <name val="Times New Roman"/>
      <family val="1"/>
    </font>
    <font>
      <b/>
      <sz val="10"/>
      <color indexed="12"/>
      <name val="Arial"/>
      <family val="2"/>
    </font>
    <font>
      <sz val="12"/>
      <name val="Arial"/>
      <family val="2"/>
    </font>
    <font>
      <b/>
      <sz val="12"/>
      <name val="Arial"/>
      <family val="2"/>
    </font>
    <font>
      <sz val="10"/>
      <name val="Arial"/>
      <family val="2"/>
    </font>
    <font>
      <sz val="10"/>
      <color indexed="12"/>
      <name val="Arial"/>
      <family val="2"/>
    </font>
    <font>
      <b/>
      <i/>
      <sz val="12"/>
      <name val="Arial"/>
      <family val="2"/>
    </font>
    <font>
      <b/>
      <sz val="12"/>
      <color indexed="12"/>
      <name val="Arial"/>
      <family val="2"/>
    </font>
    <font>
      <sz val="12"/>
      <color indexed="12"/>
      <name val="Arial"/>
      <family val="2"/>
    </font>
    <font>
      <b/>
      <i/>
      <sz val="10"/>
      <name val="Arial"/>
      <family val="2"/>
    </font>
    <font>
      <b/>
      <sz val="8"/>
      <name val="Arial"/>
      <family val="2"/>
    </font>
    <font>
      <sz val="11"/>
      <name val="Arial"/>
      <family val="2"/>
    </font>
    <font>
      <b/>
      <sz val="11"/>
      <name val="Arial"/>
      <family val="2"/>
    </font>
    <font>
      <b/>
      <sz val="11"/>
      <color indexed="12"/>
      <name val="Arial"/>
      <family val="2"/>
    </font>
    <font>
      <sz val="11"/>
      <color indexed="12"/>
      <name val="Arial"/>
      <family val="2"/>
    </font>
    <font>
      <sz val="12"/>
      <color rgb="FFFF0000"/>
      <name val="Arial"/>
      <family val="2"/>
    </font>
    <font>
      <sz val="11"/>
      <color rgb="FF000000"/>
      <name val="Calibri"/>
      <family val="2"/>
    </font>
    <font>
      <sz val="12"/>
      <color rgb="FF000000"/>
      <name val="Arial"/>
      <family val="2"/>
    </font>
    <font>
      <b/>
      <sz val="12"/>
      <color rgb="FF000000"/>
      <name val="Arial"/>
      <family val="2"/>
    </font>
    <font>
      <b/>
      <sz val="12"/>
      <color rgb="FF0000FF"/>
      <name val="Arial"/>
      <family val="2"/>
    </font>
    <font>
      <b/>
      <sz val="11"/>
      <color indexed="8"/>
      <name val="Arial"/>
      <family val="2"/>
    </font>
    <font>
      <sz val="11"/>
      <color indexed="8"/>
      <name val="Arial"/>
      <family val="2"/>
    </font>
    <font>
      <b/>
      <sz val="11"/>
      <color rgb="FF000000"/>
      <name val="Tahoma"/>
      <family val="2"/>
    </font>
    <font>
      <sz val="11"/>
      <color rgb="FF000000"/>
      <name val="Tahoma"/>
      <family val="2"/>
    </font>
    <font>
      <b/>
      <sz val="9"/>
      <name val="Arial"/>
      <family val="2"/>
    </font>
    <font>
      <sz val="9"/>
      <name val="Arial"/>
      <family val="2"/>
    </font>
    <font>
      <sz val="10"/>
      <color theme="0"/>
      <name val="Times New Roman"/>
      <family val="1"/>
    </font>
    <font>
      <b/>
      <sz val="10"/>
      <color rgb="FF0000FF"/>
      <name val="Arial"/>
      <family val="2"/>
    </font>
    <font>
      <sz val="12"/>
      <color theme="0"/>
      <name val="Times New Roman"/>
      <family val="1"/>
    </font>
    <font>
      <u/>
      <sz val="11"/>
      <name val="Arial"/>
      <family val="2"/>
    </font>
    <font>
      <b/>
      <sz val="11"/>
      <color rgb="FF0000FF"/>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FF"/>
        <bgColor indexed="64"/>
      </patternFill>
    </fill>
    <fill>
      <patternFill patternType="solid">
        <fgColor rgb="FFEEF4FF"/>
        <bgColor indexed="64"/>
      </patternFill>
    </fill>
    <fill>
      <patternFill patternType="solid">
        <fgColor rgb="FFEEEEEE"/>
        <bgColor indexed="64"/>
      </patternFill>
    </fill>
    <fill>
      <patternFill patternType="solid">
        <fgColor rgb="FFDBEAFF"/>
        <bgColor indexed="64"/>
      </patternFill>
    </fill>
    <fill>
      <patternFill patternType="solid">
        <fgColor theme="4" tint="0.79998168889431442"/>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8"/>
      </bottom>
      <diagonal/>
    </border>
    <border>
      <left/>
      <right/>
      <top/>
      <bottom style="medium">
        <color indexed="64"/>
      </bottom>
      <diagonal/>
    </border>
    <border>
      <left/>
      <right/>
      <top/>
      <bottom style="double">
        <color indexed="64"/>
      </bottom>
      <diagonal/>
    </border>
    <border>
      <left/>
      <right/>
      <top/>
      <bottom style="thick">
        <color indexed="64"/>
      </bottom>
      <diagonal/>
    </border>
    <border>
      <left/>
      <right/>
      <top/>
      <bottom style="thin">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medium">
        <color rgb="FF999999"/>
      </left>
      <right/>
      <top/>
      <bottom style="medium">
        <color rgb="FF999999"/>
      </bottom>
      <diagonal/>
    </border>
    <border>
      <left style="medium">
        <color rgb="FFAAAAAA"/>
      </left>
      <right/>
      <top style="medium">
        <color rgb="FFAAAAAA"/>
      </top>
      <bottom style="medium">
        <color rgb="FF999999"/>
      </bottom>
      <diagonal/>
    </border>
    <border>
      <left style="medium">
        <color rgb="FF999999"/>
      </left>
      <right/>
      <top style="medium">
        <color rgb="FFAAAAAA"/>
      </top>
      <bottom style="medium">
        <color rgb="FF999999"/>
      </bottom>
      <diagonal/>
    </border>
    <border>
      <left style="medium">
        <color rgb="FFAAAAAA"/>
      </left>
      <right/>
      <top/>
      <bottom style="medium">
        <color rgb="FF999999"/>
      </bottom>
      <diagonal/>
    </border>
    <border>
      <left style="medium">
        <color rgb="FFAAAAAA"/>
      </left>
      <right/>
      <top/>
      <bottom style="medium">
        <color rgb="FFAAAAAA"/>
      </bottom>
      <diagonal/>
    </border>
    <border>
      <left style="medium">
        <color rgb="FF999999"/>
      </left>
      <right/>
      <top/>
      <bottom style="medium">
        <color rgb="FFAAAAAA"/>
      </bottom>
      <diagonal/>
    </border>
    <border>
      <left style="medium">
        <color rgb="FFAAAAAA"/>
      </left>
      <right style="medium">
        <color rgb="FFAAAAAA"/>
      </right>
      <top style="medium">
        <color rgb="FFAAAAAA"/>
      </top>
      <bottom style="medium">
        <color rgb="FF999999"/>
      </bottom>
      <diagonal/>
    </border>
    <border>
      <left style="medium">
        <color rgb="FFAAAAAA"/>
      </left>
      <right style="medium">
        <color rgb="FFAAAAAA"/>
      </right>
      <top style="medium">
        <color rgb="FFAAAAAA"/>
      </top>
      <bottom style="medium">
        <color rgb="FFAAAAAA"/>
      </bottom>
      <diagonal/>
    </border>
    <border>
      <left/>
      <right/>
      <top/>
      <bottom style="medium">
        <color rgb="FFAAAAAA"/>
      </bottom>
      <diagonal/>
    </border>
    <border>
      <left style="medium">
        <color rgb="FFAAAAAA"/>
      </left>
      <right/>
      <top style="medium">
        <color rgb="FFAAAAAA"/>
      </top>
      <bottom style="medium">
        <color rgb="FFAAAAAA"/>
      </bottom>
      <diagonal/>
    </border>
    <border>
      <left style="medium">
        <color rgb="FF999999"/>
      </left>
      <right/>
      <top style="medium">
        <color rgb="FFAAAAAA"/>
      </top>
      <bottom style="medium">
        <color rgb="FFAAAAAA"/>
      </bottom>
      <diagonal/>
    </border>
    <border>
      <left style="medium">
        <color rgb="FF999999"/>
      </left>
      <right style="medium">
        <color rgb="FFAAAAAA"/>
      </right>
      <top style="medium">
        <color rgb="FFAAAAAA"/>
      </top>
      <bottom style="medium">
        <color rgb="FFAAAAAA"/>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4" fontId="1" fillId="0" borderId="0" applyFont="0" applyFill="0" applyBorder="0" applyAlignment="0" applyProtection="0"/>
  </cellStyleXfs>
  <cellXfs count="140">
    <xf numFmtId="0" fontId="0" fillId="0" borderId="0" xfId="0"/>
    <xf numFmtId="0" fontId="19" fillId="0" borderId="0" xfId="0" applyFont="1"/>
    <xf numFmtId="0" fontId="22" fillId="0" borderId="0" xfId="0" applyFont="1"/>
    <xf numFmtId="0" fontId="24" fillId="0" borderId="0" xfId="0" applyFont="1"/>
    <xf numFmtId="0" fontId="21" fillId="0" borderId="0" xfId="0" applyFont="1" applyAlignment="1">
      <alignment horizontal="right"/>
    </xf>
    <xf numFmtId="0" fontId="26" fillId="0" borderId="0" xfId="0" applyFont="1"/>
    <xf numFmtId="0" fontId="21" fillId="0" borderId="0" xfId="0" applyFont="1"/>
    <xf numFmtId="10" fontId="27" fillId="0" borderId="11" xfId="0" applyNumberFormat="1" applyFont="1" applyBorder="1" applyProtection="1">
      <protection locked="0"/>
    </xf>
    <xf numFmtId="44" fontId="23" fillId="0" borderId="13" xfId="0" applyNumberFormat="1" applyFont="1" applyBorder="1"/>
    <xf numFmtId="49" fontId="25" fillId="0" borderId="0" xfId="0" applyNumberFormat="1" applyFont="1"/>
    <xf numFmtId="0" fontId="24" fillId="0" borderId="0" xfId="0" applyFont="1" applyAlignment="1">
      <alignment horizontal="right"/>
    </xf>
    <xf numFmtId="44" fontId="29" fillId="0" borderId="11" xfId="0" applyNumberFormat="1" applyFont="1" applyBorder="1" applyProtection="1">
      <protection locked="0"/>
    </xf>
    <xf numFmtId="14" fontId="30" fillId="0" borderId="14" xfId="0" applyNumberFormat="1" applyFont="1" applyBorder="1" applyAlignment="1" applyProtection="1">
      <alignment horizontal="center"/>
      <protection locked="0"/>
    </xf>
    <xf numFmtId="44" fontId="25" fillId="0" borderId="0" xfId="0" applyNumberFormat="1" applyFont="1"/>
    <xf numFmtId="44" fontId="24" fillId="0" borderId="0" xfId="0" applyNumberFormat="1" applyFont="1"/>
    <xf numFmtId="0" fontId="24" fillId="0" borderId="0" xfId="0" applyFont="1" applyAlignment="1">
      <alignment horizontal="left" indent="4"/>
    </xf>
    <xf numFmtId="44" fontId="29" fillId="0" borderId="11" xfId="0" applyNumberFormat="1" applyFont="1" applyBorder="1"/>
    <xf numFmtId="44" fontId="29" fillId="0" borderId="0" xfId="0" applyNumberFormat="1" applyFont="1"/>
    <xf numFmtId="44" fontId="29" fillId="0" borderId="15" xfId="0" applyNumberFormat="1" applyFont="1" applyBorder="1"/>
    <xf numFmtId="44" fontId="29" fillId="0" borderId="12" xfId="0" applyNumberFormat="1" applyFont="1" applyBorder="1"/>
    <xf numFmtId="0" fontId="25" fillId="0" borderId="0" xfId="0" applyFont="1" applyAlignment="1">
      <alignment horizontal="justify"/>
    </xf>
    <xf numFmtId="0" fontId="25" fillId="0" borderId="0" xfId="0" applyFont="1" applyAlignment="1">
      <alignment horizontal="center"/>
    </xf>
    <xf numFmtId="0" fontId="24" fillId="0" borderId="0" xfId="0" applyFont="1" applyAlignment="1">
      <alignment horizontal="justify"/>
    </xf>
    <xf numFmtId="49" fontId="21" fillId="0" borderId="0" xfId="0" applyNumberFormat="1" applyFont="1"/>
    <xf numFmtId="44" fontId="26" fillId="0" borderId="15" xfId="0" applyNumberFormat="1" applyFont="1" applyBorder="1"/>
    <xf numFmtId="44" fontId="26" fillId="0" borderId="0" xfId="0" applyNumberFormat="1" applyFont="1"/>
    <xf numFmtId="44" fontId="27" fillId="0" borderId="16" xfId="0" applyNumberFormat="1" applyFont="1" applyBorder="1"/>
    <xf numFmtId="49" fontId="26" fillId="0" borderId="0" xfId="0" applyNumberFormat="1" applyFont="1"/>
    <xf numFmtId="44" fontId="27" fillId="0" borderId="11" xfId="0" applyNumberFormat="1" applyFont="1" applyBorder="1" applyProtection="1">
      <protection locked="0"/>
    </xf>
    <xf numFmtId="44" fontId="23" fillId="0" borderId="12" xfId="0" applyNumberFormat="1" applyFont="1" applyBorder="1"/>
    <xf numFmtId="0" fontId="33" fillId="0" borderId="0" xfId="0" applyFont="1"/>
    <xf numFmtId="0" fontId="34" fillId="0" borderId="0" xfId="0" applyFont="1"/>
    <xf numFmtId="0" fontId="33" fillId="0" borderId="0" xfId="0" applyFont="1" applyAlignment="1">
      <alignment horizontal="right"/>
    </xf>
    <xf numFmtId="0" fontId="35" fillId="0" borderId="14" xfId="0" applyFont="1" applyBorder="1" applyAlignment="1" applyProtection="1">
      <alignment horizontal="center"/>
      <protection locked="0"/>
    </xf>
    <xf numFmtId="49" fontId="33" fillId="0" borderId="0" xfId="0" applyNumberFormat="1" applyFont="1" applyAlignment="1">
      <alignment horizontal="left"/>
    </xf>
    <xf numFmtId="44" fontId="35" fillId="0" borderId="14" xfId="0" applyNumberFormat="1" applyFont="1" applyBorder="1" applyProtection="1">
      <protection locked="0"/>
    </xf>
    <xf numFmtId="0" fontId="34" fillId="0" borderId="0" xfId="0" applyFont="1" applyAlignment="1">
      <alignment horizontal="right"/>
    </xf>
    <xf numFmtId="0" fontId="34" fillId="0" borderId="0" xfId="0" applyFont="1" applyAlignment="1">
      <alignment horizontal="right" indent="1"/>
    </xf>
    <xf numFmtId="44" fontId="35" fillId="0" borderId="12" xfId="0" applyNumberFormat="1" applyFont="1" applyBorder="1"/>
    <xf numFmtId="0" fontId="25" fillId="0" borderId="0" xfId="0" applyFont="1" applyAlignment="1">
      <alignment horizontal="left"/>
    </xf>
    <xf numFmtId="0" fontId="24" fillId="0" borderId="0" xfId="0" applyFont="1" applyAlignment="1">
      <alignment wrapText="1"/>
    </xf>
    <xf numFmtId="0" fontId="0" fillId="0" borderId="0" xfId="0" applyAlignment="1">
      <alignment vertical="center"/>
    </xf>
    <xf numFmtId="0" fontId="37" fillId="0" borderId="0" xfId="0" applyFont="1" applyAlignment="1">
      <alignment vertical="center"/>
    </xf>
    <xf numFmtId="0" fontId="38" fillId="0" borderId="0" xfId="0" applyFont="1"/>
    <xf numFmtId="0" fontId="39" fillId="0" borderId="0" xfId="0" applyFont="1" applyAlignment="1">
      <alignment wrapText="1"/>
    </xf>
    <xf numFmtId="0" fontId="42" fillId="0" borderId="10" xfId="0" applyFont="1" applyBorder="1" applyAlignment="1">
      <alignment horizontal="center" wrapText="1"/>
    </xf>
    <xf numFmtId="0" fontId="44" fillId="26" borderId="19" xfId="0" applyFont="1" applyFill="1" applyBorder="1" applyAlignment="1">
      <alignment horizontal="left" vertical="center"/>
    </xf>
    <xf numFmtId="0" fontId="44" fillId="27" borderId="21" xfId="0" applyFont="1" applyFill="1" applyBorder="1" applyAlignment="1">
      <alignment horizontal="left" vertical="center"/>
    </xf>
    <xf numFmtId="0" fontId="44" fillId="26" borderId="21" xfId="0" applyFont="1" applyFill="1" applyBorder="1" applyAlignment="1">
      <alignment horizontal="left" vertical="center"/>
    </xf>
    <xf numFmtId="0" fontId="44" fillId="27" borderId="22" xfId="0" applyFont="1" applyFill="1" applyBorder="1" applyAlignment="1">
      <alignment horizontal="left" vertical="center"/>
    </xf>
    <xf numFmtId="0" fontId="44" fillId="26" borderId="25" xfId="0" applyFont="1" applyFill="1" applyBorder="1" applyAlignment="1">
      <alignment horizontal="left" vertical="center"/>
    </xf>
    <xf numFmtId="165" fontId="45" fillId="24" borderId="25" xfId="0" applyNumberFormat="1" applyFont="1" applyFill="1" applyBorder="1" applyAlignment="1">
      <alignment horizontal="right" vertical="center"/>
    </xf>
    <xf numFmtId="0" fontId="44" fillId="26" borderId="24" xfId="0" applyFont="1" applyFill="1" applyBorder="1" applyAlignment="1">
      <alignment horizontal="left" vertical="center"/>
    </xf>
    <xf numFmtId="165" fontId="45" fillId="24" borderId="24" xfId="0" applyNumberFormat="1" applyFont="1" applyFill="1" applyBorder="1" applyAlignment="1">
      <alignment horizontal="right" vertical="center"/>
    </xf>
    <xf numFmtId="0" fontId="47" fillId="0" borderId="0" xfId="0" applyFont="1"/>
    <xf numFmtId="0" fontId="48" fillId="0" borderId="0" xfId="0" applyFont="1"/>
    <xf numFmtId="164" fontId="45" fillId="24" borderId="25" xfId="0" applyNumberFormat="1" applyFont="1" applyFill="1" applyBorder="1" applyAlignment="1">
      <alignment horizontal="right" vertical="center"/>
    </xf>
    <xf numFmtId="164" fontId="45" fillId="24" borderId="24" xfId="0" applyNumberFormat="1" applyFont="1" applyFill="1" applyBorder="1" applyAlignment="1">
      <alignment horizontal="right" vertical="center"/>
    </xf>
    <xf numFmtId="166" fontId="27" fillId="0" borderId="12" xfId="0" applyNumberFormat="1" applyFont="1" applyBorder="1"/>
    <xf numFmtId="44" fontId="27" fillId="0" borderId="16" xfId="43" applyFont="1" applyBorder="1" applyProtection="1">
      <protection locked="0"/>
    </xf>
    <xf numFmtId="44" fontId="49" fillId="0" borderId="12" xfId="0" applyNumberFormat="1" applyFont="1" applyBorder="1"/>
    <xf numFmtId="0" fontId="50" fillId="0" borderId="0" xfId="0" applyFont="1"/>
    <xf numFmtId="168" fontId="27" fillId="0" borderId="12" xfId="39" applyNumberFormat="1" applyFont="1" applyBorder="1" applyProtection="1"/>
    <xf numFmtId="168" fontId="45" fillId="24" borderId="25" xfId="0" applyNumberFormat="1" applyFont="1" applyFill="1" applyBorder="1" applyAlignment="1">
      <alignment horizontal="right" vertical="center"/>
    </xf>
    <xf numFmtId="167" fontId="45" fillId="24" borderId="20" xfId="0" applyNumberFormat="1" applyFont="1" applyFill="1" applyBorder="1" applyAlignment="1">
      <alignment horizontal="right" vertical="center"/>
    </xf>
    <xf numFmtId="167" fontId="45" fillId="25" borderId="18" xfId="0" applyNumberFormat="1" applyFont="1" applyFill="1" applyBorder="1" applyAlignment="1">
      <alignment horizontal="right" vertical="center"/>
    </xf>
    <xf numFmtId="167" fontId="45" fillId="24" borderId="18" xfId="0" applyNumberFormat="1" applyFont="1" applyFill="1" applyBorder="1" applyAlignment="1">
      <alignment horizontal="right" vertical="center"/>
    </xf>
    <xf numFmtId="167" fontId="45" fillId="25" borderId="23" xfId="0" applyNumberFormat="1" applyFont="1" applyFill="1" applyBorder="1" applyAlignment="1">
      <alignment horizontal="right" vertical="center"/>
    </xf>
    <xf numFmtId="0" fontId="46" fillId="0" borderId="26" xfId="0" applyFont="1" applyBorder="1" applyAlignment="1">
      <alignment horizontal="center" wrapText="1"/>
    </xf>
    <xf numFmtId="0" fontId="46" fillId="0" borderId="0" xfId="0" applyFont="1" applyAlignment="1">
      <alignment horizontal="center" wrapText="1"/>
    </xf>
    <xf numFmtId="0" fontId="36" fillId="0" borderId="0" xfId="0" applyFont="1" applyAlignment="1">
      <alignment horizontal="left"/>
    </xf>
    <xf numFmtId="0" fontId="35" fillId="0" borderId="0" xfId="0" applyFont="1" applyAlignment="1">
      <alignment horizontal="center"/>
    </xf>
    <xf numFmtId="170" fontId="51" fillId="0" borderId="0" xfId="0" applyNumberFormat="1" applyFont="1"/>
    <xf numFmtId="0" fontId="33" fillId="0" borderId="0" xfId="0" applyFont="1" applyAlignment="1">
      <alignment horizontal="left"/>
    </xf>
    <xf numFmtId="0" fontId="51" fillId="0" borderId="0" xfId="0" applyFont="1"/>
    <xf numFmtId="4" fontId="51" fillId="0" borderId="0" xfId="0" applyNumberFormat="1" applyFont="1"/>
    <xf numFmtId="44" fontId="52" fillId="0" borderId="12" xfId="0" applyNumberFormat="1" applyFont="1" applyBorder="1"/>
    <xf numFmtId="44" fontId="35" fillId="0" borderId="14" xfId="0" applyNumberFormat="1" applyFont="1" applyBorder="1"/>
    <xf numFmtId="44" fontId="23" fillId="0" borderId="11" xfId="0" applyNumberFormat="1" applyFont="1" applyBorder="1"/>
    <xf numFmtId="0" fontId="21" fillId="0" borderId="0" xfId="0" applyFont="1" applyAlignment="1">
      <alignment horizontal="center"/>
    </xf>
    <xf numFmtId="0" fontId="26" fillId="0" borderId="0" xfId="0" applyFont="1" applyAlignment="1">
      <alignment horizontal="center"/>
    </xf>
    <xf numFmtId="0" fontId="31" fillId="0" borderId="0" xfId="0" applyFont="1" applyAlignment="1">
      <alignment horizontal="center"/>
    </xf>
    <xf numFmtId="0" fontId="34" fillId="0" borderId="0" xfId="0" applyFont="1" applyAlignment="1">
      <alignment horizontal="left"/>
    </xf>
    <xf numFmtId="0" fontId="42" fillId="0" borderId="0" xfId="0" applyFont="1" applyAlignment="1">
      <alignment horizontal="left" vertical="top" wrapText="1"/>
    </xf>
    <xf numFmtId="0" fontId="24" fillId="0" borderId="0" xfId="0" applyFont="1" applyAlignment="1">
      <alignment horizontal="left" vertical="center" indent="4"/>
    </xf>
    <xf numFmtId="0" fontId="25" fillId="0" borderId="0" xfId="0" applyFont="1" applyAlignment="1">
      <alignment horizontal="left" vertical="center"/>
    </xf>
    <xf numFmtId="0" fontId="0" fillId="0" borderId="0" xfId="0" applyAlignment="1">
      <alignment horizontal="left"/>
    </xf>
    <xf numFmtId="0" fontId="24" fillId="0" borderId="0" xfId="0" applyFont="1" applyAlignment="1">
      <alignment horizontal="left" vertical="center"/>
    </xf>
    <xf numFmtId="0" fontId="19" fillId="0" borderId="0" xfId="0" applyFont="1" applyAlignment="1">
      <alignment horizontal="left" vertical="center"/>
    </xf>
    <xf numFmtId="169" fontId="45" fillId="25" borderId="27" xfId="0" applyNumberFormat="1" applyFont="1" applyFill="1" applyBorder="1"/>
    <xf numFmtId="169" fontId="45" fillId="25" borderId="28" xfId="0" applyNumberFormat="1" applyFont="1" applyFill="1" applyBorder="1"/>
    <xf numFmtId="169" fontId="45" fillId="25" borderId="29" xfId="0" applyNumberFormat="1" applyFont="1" applyFill="1" applyBorder="1"/>
    <xf numFmtId="169" fontId="45" fillId="0" borderId="27" xfId="0" applyNumberFormat="1" applyFont="1" applyBorder="1"/>
    <xf numFmtId="169" fontId="45" fillId="0" borderId="28" xfId="0" applyNumberFormat="1" applyFont="1" applyBorder="1"/>
    <xf numFmtId="0" fontId="24" fillId="0" borderId="0" xfId="0" applyFont="1" applyAlignment="1">
      <alignment horizontal="justify" vertical="center"/>
    </xf>
    <xf numFmtId="0" fontId="21" fillId="0" borderId="0" xfId="0" applyFont="1"/>
    <xf numFmtId="0" fontId="26" fillId="0" borderId="0" xfId="0" applyFont="1"/>
    <xf numFmtId="0" fontId="21" fillId="0" borderId="0" xfId="0" applyFont="1" applyAlignment="1">
      <alignment horizontal="center"/>
    </xf>
    <xf numFmtId="0" fontId="26" fillId="0" borderId="0" xfId="0" applyFont="1" applyAlignment="1">
      <alignment horizontal="center"/>
    </xf>
    <xf numFmtId="14" fontId="23" fillId="0" borderId="14" xfId="0" applyNumberFormat="1" applyFont="1" applyBorder="1" applyAlignment="1" applyProtection="1">
      <alignment horizontal="left"/>
      <protection locked="0"/>
    </xf>
    <xf numFmtId="0" fontId="23" fillId="0" borderId="14" xfId="0" applyFont="1" applyBorder="1" applyAlignment="1" applyProtection="1">
      <alignment horizontal="left"/>
      <protection locked="0"/>
    </xf>
    <xf numFmtId="0" fontId="24" fillId="0" borderId="0" xfId="0" applyFont="1"/>
    <xf numFmtId="0" fontId="25" fillId="0" borderId="0" xfId="0" applyFont="1" applyAlignment="1">
      <alignment horizontal="right" indent="1"/>
    </xf>
    <xf numFmtId="0" fontId="30" fillId="0" borderId="14" xfId="0" applyFont="1" applyBorder="1" applyProtection="1">
      <protection locked="0"/>
    </xf>
    <xf numFmtId="0" fontId="29" fillId="0" borderId="11" xfId="0" applyFont="1" applyBorder="1" applyProtection="1">
      <protection locked="0"/>
    </xf>
    <xf numFmtId="0" fontId="23" fillId="0" borderId="11" xfId="0" applyFont="1" applyBorder="1" applyProtection="1">
      <protection locked="0"/>
    </xf>
    <xf numFmtId="0" fontId="25" fillId="0" borderId="0" xfId="0" applyFont="1"/>
    <xf numFmtId="0" fontId="25" fillId="0" borderId="0" xfId="0" applyFont="1" applyAlignment="1">
      <alignment horizontal="center"/>
    </xf>
    <xf numFmtId="0" fontId="28" fillId="0" borderId="0" xfId="0" applyFont="1" applyAlignment="1">
      <alignment horizontal="center"/>
    </xf>
    <xf numFmtId="0" fontId="32" fillId="0" borderId="0" xfId="0" applyFont="1" applyAlignment="1">
      <alignment horizontal="right"/>
    </xf>
    <xf numFmtId="0" fontId="20" fillId="0" borderId="0" xfId="0" applyFont="1" applyAlignment="1">
      <alignment horizontal="right"/>
    </xf>
    <xf numFmtId="0" fontId="26" fillId="0" borderId="0" xfId="0" applyFont="1" applyAlignment="1">
      <alignment horizontal="right"/>
    </xf>
    <xf numFmtId="0" fontId="27" fillId="0" borderId="11" xfId="0" applyFont="1" applyBorder="1" applyProtection="1">
      <protection locked="0"/>
    </xf>
    <xf numFmtId="0" fontId="23" fillId="0" borderId="14" xfId="0" applyFont="1" applyBorder="1" applyAlignment="1" applyProtection="1">
      <alignment horizontal="center"/>
      <protection locked="0"/>
    </xf>
    <xf numFmtId="0" fontId="21" fillId="0" borderId="0" xfId="0" applyFont="1" applyAlignment="1">
      <alignment horizontal="left"/>
    </xf>
    <xf numFmtId="0" fontId="23" fillId="0" borderId="14" xfId="0" applyFont="1" applyBorder="1" applyAlignment="1">
      <alignment horizontal="center"/>
    </xf>
    <xf numFmtId="0" fontId="27" fillId="0" borderId="14" xfId="0" applyFont="1" applyBorder="1" applyProtection="1">
      <protection locked="0"/>
    </xf>
    <xf numFmtId="0" fontId="27" fillId="0" borderId="14" xfId="0" applyFont="1" applyBorder="1" applyAlignment="1" applyProtection="1">
      <alignment horizontal="left"/>
      <protection locked="0"/>
    </xf>
    <xf numFmtId="14" fontId="27" fillId="0" borderId="17" xfId="0" applyNumberFormat="1" applyFont="1" applyBorder="1" applyAlignment="1" applyProtection="1">
      <alignment horizontal="left"/>
      <protection locked="0"/>
    </xf>
    <xf numFmtId="0" fontId="27" fillId="0" borderId="17" xfId="0" applyFont="1" applyBorder="1" applyAlignment="1" applyProtection="1">
      <alignment horizontal="left"/>
      <protection locked="0"/>
    </xf>
    <xf numFmtId="0" fontId="26" fillId="0" borderId="0" xfId="0" applyFont="1" applyAlignment="1">
      <alignment vertical="center" wrapText="1"/>
    </xf>
    <xf numFmtId="0" fontId="31" fillId="0" borderId="0" xfId="0" applyFont="1" applyAlignment="1">
      <alignment horizontal="center"/>
    </xf>
    <xf numFmtId="0" fontId="34" fillId="0" borderId="0" xfId="0" applyFont="1" applyAlignment="1">
      <alignment horizontal="left"/>
    </xf>
    <xf numFmtId="0" fontId="36" fillId="0" borderId="14" xfId="0" applyFont="1" applyBorder="1" applyAlignment="1" applyProtection="1">
      <alignment horizontal="left"/>
      <protection locked="0"/>
    </xf>
    <xf numFmtId="0" fontId="34" fillId="0" borderId="0" xfId="0" applyFont="1" applyAlignment="1">
      <alignment horizontal="center"/>
    </xf>
    <xf numFmtId="0" fontId="33" fillId="0" borderId="0" xfId="0" applyFont="1" applyAlignment="1">
      <alignment horizontal="center"/>
    </xf>
    <xf numFmtId="0" fontId="40" fillId="0" borderId="0" xfId="0" applyFont="1" applyAlignment="1">
      <alignment horizontal="center" vertical="center"/>
    </xf>
    <xf numFmtId="0" fontId="24" fillId="0" borderId="0" xfId="0" applyFont="1" applyAlignment="1">
      <alignment horizontal="left" wrapText="1"/>
    </xf>
    <xf numFmtId="44" fontId="41" fillId="0" borderId="0" xfId="0" applyNumberFormat="1" applyFont="1" applyAlignment="1" applyProtection="1">
      <alignment horizontal="center"/>
      <protection locked="0"/>
    </xf>
    <xf numFmtId="44" fontId="41" fillId="0" borderId="14" xfId="0" applyNumberFormat="1" applyFont="1" applyBorder="1" applyAlignment="1" applyProtection="1">
      <alignment horizontal="center"/>
      <protection locked="0"/>
    </xf>
    <xf numFmtId="0" fontId="39" fillId="0" borderId="0" xfId="0" applyFont="1" applyAlignment="1">
      <alignment horizontal="left" wrapText="1"/>
    </xf>
    <xf numFmtId="0" fontId="42" fillId="0" borderId="0" xfId="0" applyFont="1" applyAlignment="1">
      <alignment horizontal="left"/>
    </xf>
    <xf numFmtId="0" fontId="33" fillId="0" borderId="0" xfId="0" applyFont="1"/>
    <xf numFmtId="0" fontId="43" fillId="0" borderId="0" xfId="0" applyFont="1" applyAlignment="1">
      <alignment horizontal="left" vertical="top" wrapText="1"/>
    </xf>
    <xf numFmtId="0" fontId="43" fillId="0" borderId="0" xfId="0" applyFont="1" applyAlignment="1">
      <alignment horizontal="left"/>
    </xf>
    <xf numFmtId="0" fontId="42" fillId="0" borderId="0" xfId="0" applyFont="1" applyAlignment="1">
      <alignment horizontal="left" vertical="top" wrapText="1"/>
    </xf>
    <xf numFmtId="0" fontId="44" fillId="28" borderId="21" xfId="0" applyFont="1" applyFill="1" applyBorder="1" applyAlignment="1">
      <alignment horizontal="left" vertical="center"/>
    </xf>
    <xf numFmtId="169" fontId="45" fillId="28" borderId="27" xfId="0" applyNumberFormat="1" applyFont="1" applyFill="1" applyBorder="1"/>
    <xf numFmtId="0" fontId="33" fillId="28" borderId="0" xfId="0" applyFont="1" applyFill="1" applyAlignment="1">
      <alignment horizontal="right"/>
    </xf>
    <xf numFmtId="0" fontId="23" fillId="0" borderId="14" xfId="0" quotePrefix="1" applyFont="1" applyBorder="1" applyAlignment="1" applyProtection="1">
      <alignment horizontal="center"/>
      <protection locked="0"/>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43" builtinId="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Percent" xfId="39" builtinId="5"/>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10</xdr:col>
      <xdr:colOff>419100</xdr:colOff>
      <xdr:row>43</xdr:row>
      <xdr:rowOff>66675</xdr:rowOff>
    </xdr:to>
    <xdr:sp macro="" textlink="">
      <xdr:nvSpPr>
        <xdr:cNvPr id="8193" name="Object 1" hidden="1">
          <a:extLst>
            <a:ext uri="{63B3BB69-23CF-44E3-9099-C40C66FF867C}">
              <a14:compatExt xmlns:a14="http://schemas.microsoft.com/office/drawing/2010/main"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152401</xdr:colOff>
      <xdr:row>0</xdr:row>
      <xdr:rowOff>28574</xdr:rowOff>
    </xdr:from>
    <xdr:to>
      <xdr:col>10</xdr:col>
      <xdr:colOff>590551</xdr:colOff>
      <xdr:row>51</xdr:row>
      <xdr:rowOff>142875</xdr:rowOff>
    </xdr:to>
    <xdr:sp macro="" textlink="">
      <xdr:nvSpPr>
        <xdr:cNvPr id="11" name="TextBox 1">
          <a:extLst>
            <a:ext uri="{FF2B5EF4-FFF2-40B4-BE49-F238E27FC236}">
              <a16:creationId xmlns:a16="http://schemas.microsoft.com/office/drawing/2014/main" id="{27CAF417-24C8-49DE-8F4A-C0FA79D6870C}"/>
            </a:ext>
          </a:extLst>
        </xdr:cNvPr>
        <xdr:cNvSpPr txBox="1"/>
      </xdr:nvSpPr>
      <xdr:spPr>
        <a:xfrm>
          <a:off x="790576" y="28574"/>
          <a:ext cx="6181725" cy="8867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i="0" u="none" strike="noStrike">
              <a:solidFill>
                <a:sysClr val="windowText" lastClr="000000"/>
              </a:solidFill>
              <a:effectLst/>
              <a:latin typeface="+mn-lt"/>
              <a:ea typeface="+mn-ea"/>
              <a:cs typeface="+mn-cs"/>
            </a:rPr>
            <a:t>WORKSHEET A</a:t>
          </a:r>
          <a:r>
            <a:rPr lang="en-US" sz="1800">
              <a:solidFill>
                <a:sysClr val="windowText" lastClr="000000"/>
              </a:solidFill>
              <a:effectLst/>
            </a:rPr>
            <a:t> </a:t>
          </a:r>
        </a:p>
        <a:p>
          <a:endParaRPr lang="en-US" sz="1600" b="1" i="0" u="none" strike="noStrike">
            <a:solidFill>
              <a:sysClr val="windowText" lastClr="000000"/>
            </a:solidFill>
            <a:effectLst/>
            <a:latin typeface="+mn-lt"/>
            <a:ea typeface="+mn-ea"/>
            <a:cs typeface="+mn-cs"/>
          </a:endParaRPr>
        </a:p>
        <a:p>
          <a:pPr algn="ctr"/>
          <a:r>
            <a:rPr lang="en-US" sz="1600" b="1" i="0" u="none" strike="noStrike">
              <a:solidFill>
                <a:sysClr val="windowText" lastClr="000000"/>
              </a:solidFill>
              <a:effectLst/>
              <a:latin typeface="+mn-lt"/>
              <a:ea typeface="+mn-ea"/>
              <a:cs typeface="+mn-cs"/>
            </a:rPr>
            <a:t>Outstanding Indebtedness</a:t>
          </a:r>
          <a:r>
            <a:rPr lang="en-US" sz="1600">
              <a:solidFill>
                <a:sysClr val="windowText" lastClr="000000"/>
              </a:solidFill>
              <a:effectLst/>
            </a:rPr>
            <a:t> </a:t>
          </a:r>
        </a:p>
        <a:p>
          <a:pPr algn="ctr"/>
          <a:r>
            <a:rPr lang="en-US" sz="1600" b="1" i="0" u="none" strike="noStrike">
              <a:solidFill>
                <a:sysClr val="windowText" lastClr="000000"/>
              </a:solidFill>
              <a:effectLst/>
              <a:latin typeface="+mn-lt"/>
              <a:ea typeface="+mn-ea"/>
              <a:cs typeface="+mn-cs"/>
            </a:rPr>
            <a:t>With Respect to Low-Income Building(s)</a:t>
          </a:r>
          <a:br>
            <a:rPr lang="en-US" sz="1600" b="1" i="0" u="none" strike="noStrike">
              <a:solidFill>
                <a:sysClr val="windowText" lastClr="000000"/>
              </a:solidFill>
              <a:effectLst/>
              <a:latin typeface="+mn-lt"/>
              <a:ea typeface="+mn-ea"/>
              <a:cs typeface="+mn-cs"/>
            </a:rPr>
          </a:br>
          <a:r>
            <a:rPr lang="en-US" sz="1600" b="1" i="0" u="none" strike="noStrike">
              <a:solidFill>
                <a:sysClr val="windowText" lastClr="000000"/>
              </a:solidFill>
              <a:effectLst/>
              <a:latin typeface="+mn-lt"/>
              <a:ea typeface="+mn-ea"/>
              <a:cs typeface="+mn-cs"/>
            </a:rPr>
            <a:t>IRC Section 42(h)(6)(F)(i)(I)</a:t>
          </a:r>
          <a:r>
            <a:rPr lang="en-US" sz="1600">
              <a:solidFill>
                <a:sysClr val="windowText" lastClr="000000"/>
              </a:solidFill>
              <a:effectLst/>
            </a:rPr>
            <a:t> </a:t>
          </a:r>
        </a:p>
        <a:p>
          <a:endParaRPr lang="en-US" sz="1400" b="1" i="0" u="none" strike="noStrike">
            <a:solidFill>
              <a:sysClr val="windowText" lastClr="000000"/>
            </a:solidFill>
            <a:effectLst/>
            <a:latin typeface="+mn-lt"/>
            <a:ea typeface="+mn-ea"/>
            <a:cs typeface="+mn-cs"/>
          </a:endParaRPr>
        </a:p>
        <a:p>
          <a:r>
            <a:rPr lang="en-US" sz="1400" b="1" i="0" u="none" strike="noStrike">
              <a:solidFill>
                <a:sysClr val="windowText" lastClr="000000"/>
              </a:solidFill>
              <a:effectLst/>
              <a:latin typeface="+mn-lt"/>
              <a:ea typeface="+mn-ea"/>
              <a:cs typeface="+mn-cs"/>
            </a:rPr>
            <a:t>Instructions for completing Worksheet A </a:t>
          </a:r>
          <a:r>
            <a:rPr lang="en-US" sz="1400">
              <a:solidFill>
                <a:sysClr val="windowText" lastClr="000000"/>
              </a:solidFill>
              <a:effectLst/>
            </a:rPr>
            <a:t> </a:t>
          </a:r>
        </a:p>
        <a:p>
          <a:endParaRPr lang="en-US" sz="1400" b="0" i="0" u="none" strike="noStrike">
            <a:solidFill>
              <a:sysClr val="windowText" lastClr="000000"/>
            </a:solidFill>
            <a:effectLst/>
            <a:latin typeface="+mn-lt"/>
            <a:ea typeface="+mn-ea"/>
            <a:cs typeface="+mn-cs"/>
          </a:endParaRPr>
        </a:p>
        <a:p>
          <a:pPr algn="l"/>
          <a:r>
            <a:rPr lang="en-US" sz="1400" b="0" i="0" u="none" strike="noStrike">
              <a:solidFill>
                <a:sysClr val="windowText" lastClr="000000"/>
              </a:solidFill>
              <a:effectLst/>
              <a:latin typeface="+mn-lt"/>
              <a:ea typeface="+mn-ea"/>
              <a:cs typeface="+mn-cs"/>
            </a:rPr>
            <a:t>The QCP includes the unpaid balance of all secured and unsecured indebtedness with respect to the low-income buildings.  Refer to 26 CFR Part 1, Section 1.42-18(c)(3).</a:t>
          </a:r>
        </a:p>
        <a:p>
          <a:pPr algn="l"/>
          <a:endParaRPr lang="en-US" sz="1400" b="0" i="0" u="none" strike="noStrike">
            <a:solidFill>
              <a:sysClr val="windowText" lastClr="000000"/>
            </a:solidFill>
            <a:effectLst/>
            <a:latin typeface="+mn-lt"/>
            <a:ea typeface="+mn-ea"/>
            <a:cs typeface="+mn-cs"/>
          </a:endParaRPr>
        </a:p>
        <a:p>
          <a:pPr algn="l"/>
          <a:r>
            <a:rPr lang="en-US" sz="1400" b="0" i="0" u="none" strike="noStrike">
              <a:solidFill>
                <a:sysClr val="windowText" lastClr="000000"/>
              </a:solidFill>
              <a:effectLst/>
              <a:latin typeface="+mn-lt"/>
              <a:ea typeface="+mn-ea"/>
              <a:cs typeface="+mn-cs"/>
            </a:rPr>
            <a:t>Worksheet A requires you to set forth certain information with respect to each Development indebtedness:  </a:t>
          </a:r>
          <a:r>
            <a:rPr lang="en-US" sz="1400">
              <a:solidFill>
                <a:sysClr val="windowText" lastClr="000000"/>
              </a:solidFill>
              <a:effectLst/>
            </a:rPr>
            <a:t> </a:t>
          </a:r>
        </a:p>
        <a:p>
          <a:pPr algn="l"/>
          <a:endParaRPr lang="en-US" sz="1400" b="0" i="0" u="none" strike="noStrike">
            <a:solidFill>
              <a:sysClr val="windowText" lastClr="000000"/>
            </a:solidFill>
            <a:effectLst/>
            <a:latin typeface="+mn-lt"/>
            <a:ea typeface="+mn-ea"/>
            <a:cs typeface="+mn-cs"/>
          </a:endParaRPr>
        </a:p>
        <a:p>
          <a:pPr algn="l"/>
          <a:r>
            <a:rPr lang="en-US" sz="1400" b="0" i="0" u="none" strike="noStrike">
              <a:solidFill>
                <a:sysClr val="windowText" lastClr="000000"/>
              </a:solidFill>
              <a:effectLst/>
              <a:latin typeface="+mn-lt"/>
              <a:ea typeface="+mn-ea"/>
              <a:cs typeface="+mn-cs"/>
            </a:rPr>
            <a:t>The name of the lender.</a:t>
          </a:r>
          <a:r>
            <a:rPr lang="en-US" sz="1400">
              <a:solidFill>
                <a:sysClr val="windowText" lastClr="000000"/>
              </a:solidFill>
              <a:effectLst/>
            </a:rPr>
            <a:t> </a:t>
          </a:r>
        </a:p>
        <a:p>
          <a:pPr algn="l"/>
          <a:endParaRPr lang="en-US" sz="1400" b="0" i="0" u="none" strike="noStrike">
            <a:solidFill>
              <a:sysClr val="windowText" lastClr="000000"/>
            </a:solidFill>
            <a:effectLst/>
            <a:latin typeface="+mn-lt"/>
            <a:ea typeface="+mn-ea"/>
            <a:cs typeface="+mn-cs"/>
          </a:endParaRPr>
        </a:p>
        <a:p>
          <a:pPr algn="l"/>
          <a:r>
            <a:rPr lang="en-US" sz="1400" b="0" i="0" u="none" strike="noStrike">
              <a:solidFill>
                <a:sysClr val="windowText" lastClr="000000"/>
              </a:solidFill>
              <a:effectLst/>
              <a:latin typeface="+mn-lt"/>
              <a:ea typeface="+mn-ea"/>
              <a:cs typeface="+mn-cs"/>
            </a:rPr>
            <a:t>The remaining stated principal balance (not including the accrued interest) of the indebtedness (determined at the time of the IFA’s offer of sale) that does not exceed the amount of </a:t>
          </a:r>
          <a:r>
            <a:rPr lang="en-US" sz="1400" b="0" i="1" u="none" strike="noStrike">
              <a:solidFill>
                <a:sysClr val="windowText" lastClr="000000"/>
              </a:solidFill>
              <a:effectLst/>
              <a:latin typeface="+mn-lt"/>
              <a:ea typeface="+mn-ea"/>
              <a:cs typeface="+mn-cs"/>
            </a:rPr>
            <a:t>“</a:t>
          </a:r>
          <a:r>
            <a:rPr lang="en-US" sz="1400" b="0" i="0" u="none" strike="noStrike">
              <a:solidFill>
                <a:sysClr val="windowText" lastClr="000000"/>
              </a:solidFill>
              <a:effectLst/>
              <a:latin typeface="+mn-lt"/>
              <a:ea typeface="+mn-ea"/>
              <a:cs typeface="+mn-cs"/>
            </a:rPr>
            <a:t>qualifying building costs</a:t>
          </a:r>
          <a:r>
            <a:rPr lang="en-US" sz="1400" b="0" i="1" u="none" strike="noStrike">
              <a:solidFill>
                <a:sysClr val="windowText" lastClr="000000"/>
              </a:solidFill>
              <a:effectLst/>
              <a:latin typeface="+mn-lt"/>
              <a:ea typeface="+mn-ea"/>
              <a:cs typeface="+mn-cs"/>
            </a:rPr>
            <a:t>”</a:t>
          </a:r>
          <a:r>
            <a:rPr lang="en-US" sz="1400" b="0" i="0" u="none" strike="noStrike">
              <a:solidFill>
                <a:sysClr val="windowText" lastClr="000000"/>
              </a:solidFill>
              <a:effectLst/>
              <a:latin typeface="+mn-lt"/>
              <a:ea typeface="+mn-ea"/>
              <a:cs typeface="+mn-cs"/>
            </a:rPr>
            <a:t>, essentially costs that go to eligible basis items, even if incurred after the first year of the credit period and actually paid to the lender (if the debt is due on sale) or assumed by the buyer upon the sale of the building.  Examples of outstanding indebtedness include the principal amounts of  developer fee notes (excluding developer service costs not included in eligible basis).  Outstanding indebtedness does not include debt used to finance costs not includible in eligible basis, which would include refinancing proceeds in excess of basis-type costs.</a:t>
          </a:r>
        </a:p>
        <a:p>
          <a:pPr algn="l"/>
          <a:endParaRPr lang="en-US" sz="1400" b="0" i="0" u="none" strike="noStrike">
            <a:solidFill>
              <a:sysClr val="windowText" lastClr="000000"/>
            </a:solidFill>
            <a:effectLst/>
            <a:latin typeface="+mn-lt"/>
            <a:ea typeface="+mn-ea"/>
            <a:cs typeface="+mn-cs"/>
          </a:endParaRPr>
        </a:p>
        <a:p>
          <a:pPr algn="l"/>
          <a:r>
            <a:rPr lang="en-US" sz="1400" b="0" i="0" u="none" strike="noStrike">
              <a:solidFill>
                <a:sysClr val="windowText" lastClr="000000"/>
              </a:solidFill>
              <a:effectLst/>
              <a:latin typeface="+mn-lt"/>
              <a:ea typeface="+mn-ea"/>
              <a:cs typeface="+mn-cs"/>
            </a:rPr>
            <a:t>In the Section marked “Other Information”, please set forth any information with respect to the loan that may be relevant to IFA’s efforts to market the Development.  Examples of relevant information include whether the loan has a “due-on-sale” clause or if any portion of the loan is payable from net cash flow (i.e., is “soft” debt).  </a:t>
          </a:r>
          <a:r>
            <a:rPr lang="en-US" sz="1400">
              <a:solidFill>
                <a:sysClr val="windowText" lastClr="000000"/>
              </a:solidFill>
              <a:effectLst/>
            </a:rPr>
            <a:t> </a:t>
          </a:r>
        </a:p>
        <a:p>
          <a:pPr algn="l"/>
          <a:endParaRPr lang="en-US" sz="1400" b="0" i="0" u="none" strike="noStrike">
            <a:solidFill>
              <a:sysClr val="windowText" lastClr="000000"/>
            </a:solidFill>
            <a:effectLst/>
            <a:latin typeface="+mn-lt"/>
            <a:ea typeface="+mn-ea"/>
            <a:cs typeface="+mn-cs"/>
          </a:endParaRPr>
        </a:p>
        <a:p>
          <a:pPr algn="l"/>
          <a:r>
            <a:rPr lang="en-US" sz="1400" b="0" i="0" u="none" strike="noStrike">
              <a:solidFill>
                <a:sysClr val="windowText" lastClr="000000"/>
              </a:solidFill>
              <a:effectLst/>
              <a:latin typeface="+mn-lt"/>
              <a:ea typeface="+mn-ea"/>
              <a:cs typeface="+mn-cs"/>
            </a:rPr>
            <a:t>Attach an amortization schedule to Worksheet A.</a:t>
          </a:r>
          <a:r>
            <a:rPr lang="en-US" sz="1400">
              <a:solidFill>
                <a:sysClr val="windowText" lastClr="000000"/>
              </a:solidFill>
              <a:effectLst/>
            </a:rPr>
            <a:t> </a:t>
          </a:r>
        </a:p>
        <a:p>
          <a:pPr algn="l"/>
          <a:endParaRPr lang="en-US" sz="1400" b="0" i="0" u="none" strike="noStrike">
            <a:solidFill>
              <a:sysClr val="windowText" lastClr="000000"/>
            </a:solidFill>
            <a:effectLst/>
            <a:latin typeface="+mn-lt"/>
            <a:ea typeface="+mn-ea"/>
            <a:cs typeface="+mn-cs"/>
          </a:endParaRPr>
        </a:p>
        <a:p>
          <a:pPr algn="l"/>
          <a:r>
            <a:rPr lang="en-US" sz="1400" b="0" i="0" u="none" strike="noStrike">
              <a:solidFill>
                <a:sysClr val="windowText" lastClr="000000"/>
              </a:solidFill>
              <a:effectLst/>
              <a:latin typeface="+mn-lt"/>
              <a:ea typeface="+mn-ea"/>
              <a:cs typeface="+mn-cs"/>
            </a:rPr>
            <a:t>Total will be transferred to A (1) of the Calculation Form.</a:t>
          </a:r>
          <a:r>
            <a:rPr lang="en-US" sz="1400">
              <a:solidFill>
                <a:sysClr val="windowText" lastClr="000000"/>
              </a:solidFill>
              <a:effectLst/>
            </a:rPr>
            <a:t> </a:t>
          </a:r>
          <a:endParaRPr lang="en-US" sz="1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10</xdr:col>
      <xdr:colOff>419100</xdr:colOff>
      <xdr:row>43</xdr:row>
      <xdr:rowOff>66675</xdr:rowOff>
    </xdr:to>
    <xdr:sp macro="" textlink="">
      <xdr:nvSpPr>
        <xdr:cNvPr id="2" name="Object 1" hidden="1">
          <a:extLst>
            <a:ext uri="{63B3BB69-23CF-44E3-9099-C40C66FF867C}">
              <a14:compatExt xmlns:a14="http://schemas.microsoft.com/office/drawing/2010/main" spid="_x0000_s8193"/>
            </a:ext>
            <a:ext uri="{FF2B5EF4-FFF2-40B4-BE49-F238E27FC236}">
              <a16:creationId xmlns:a16="http://schemas.microsoft.com/office/drawing/2014/main" id="{5EF4FF9A-383B-4F75-AC67-85463BC9E09C}"/>
            </a:ext>
          </a:extLst>
        </xdr:cNvPr>
        <xdr:cNvSpPr/>
      </xdr:nvSpPr>
      <xdr:spPr bwMode="auto">
        <a:xfrm>
          <a:off x="628650" y="38100"/>
          <a:ext cx="5886450" cy="74866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19050</xdr:colOff>
      <xdr:row>0</xdr:row>
      <xdr:rowOff>28574</xdr:rowOff>
    </xdr:from>
    <xdr:to>
      <xdr:col>10</xdr:col>
      <xdr:colOff>590551</xdr:colOff>
      <xdr:row>51</xdr:row>
      <xdr:rowOff>142875</xdr:rowOff>
    </xdr:to>
    <xdr:sp macro="" textlink="">
      <xdr:nvSpPr>
        <xdr:cNvPr id="3" name="TextBox 1">
          <a:extLst>
            <a:ext uri="{FF2B5EF4-FFF2-40B4-BE49-F238E27FC236}">
              <a16:creationId xmlns:a16="http://schemas.microsoft.com/office/drawing/2014/main" id="{5B34AF46-3B23-48B1-9993-E542BE734238}"/>
            </a:ext>
          </a:extLst>
        </xdr:cNvPr>
        <xdr:cNvSpPr txBox="1"/>
      </xdr:nvSpPr>
      <xdr:spPr>
        <a:xfrm>
          <a:off x="628650" y="28574"/>
          <a:ext cx="6057901" cy="8867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i="0" u="none" strike="noStrike">
              <a:solidFill>
                <a:sysClr val="windowText" lastClr="000000"/>
              </a:solidFill>
              <a:effectLst/>
              <a:latin typeface="+mn-lt"/>
              <a:ea typeface="+mn-ea"/>
              <a:cs typeface="+mn-cs"/>
            </a:rPr>
            <a:t>WORKSHEET B</a:t>
          </a:r>
          <a:r>
            <a:rPr lang="en-US" sz="1800">
              <a:solidFill>
                <a:sysClr val="windowText" lastClr="000000"/>
              </a:solidFill>
              <a:effectLst/>
            </a:rPr>
            <a:t> </a:t>
          </a:r>
        </a:p>
        <a:p>
          <a:pPr algn="ctr"/>
          <a:r>
            <a:rPr lang="en-US" sz="1400" b="1" i="0" u="none" strike="noStrike">
              <a:solidFill>
                <a:sysClr val="windowText" lastClr="000000"/>
              </a:solidFill>
              <a:effectLst/>
              <a:latin typeface="+mn-lt"/>
              <a:ea typeface="+mn-ea"/>
              <a:cs typeface="+mn-cs"/>
            </a:rPr>
            <a:t>Calculation of Adjusted Investor Equity</a:t>
          </a:r>
        </a:p>
        <a:p>
          <a:pPr algn="ctr"/>
          <a:r>
            <a:rPr lang="en-US" sz="1400" b="1" i="0" u="none" strike="noStrike">
              <a:solidFill>
                <a:sysClr val="windowText" lastClr="000000"/>
              </a:solidFill>
              <a:effectLst/>
              <a:latin typeface="+mn-lt"/>
              <a:ea typeface="+mn-ea"/>
              <a:cs typeface="+mn-cs"/>
            </a:rPr>
            <a:t>In the Low-Income Building(s)</a:t>
          </a:r>
        </a:p>
        <a:p>
          <a:pPr algn="ctr"/>
          <a:r>
            <a:rPr lang="en-US" sz="1400" b="1" i="0" u="none" strike="noStrike">
              <a:solidFill>
                <a:sysClr val="windowText" lastClr="000000"/>
              </a:solidFill>
              <a:effectLst/>
              <a:latin typeface="+mn-lt"/>
              <a:ea typeface="+mn-ea"/>
              <a:cs typeface="+mn-cs"/>
            </a:rPr>
            <a:t>IRC Section 42(h)(6)(F)(i)(II)</a:t>
          </a:r>
        </a:p>
        <a:p>
          <a:endParaRPr lang="en-US" sz="1200" b="1" i="0" u="none" strike="noStrike">
            <a:solidFill>
              <a:sysClr val="windowText" lastClr="000000"/>
            </a:solidFill>
            <a:effectLst/>
            <a:latin typeface="+mn-lt"/>
            <a:ea typeface="+mn-ea"/>
            <a:cs typeface="+mn-cs"/>
          </a:endParaRPr>
        </a:p>
        <a:p>
          <a:r>
            <a:rPr lang="en-US" sz="1400" b="1" i="0" u="none" strike="noStrike">
              <a:solidFill>
                <a:sysClr val="windowText" lastClr="000000"/>
              </a:solidFill>
              <a:effectLst/>
              <a:latin typeface="+mn-lt"/>
              <a:ea typeface="+mn-ea"/>
              <a:cs typeface="+mn-cs"/>
            </a:rPr>
            <a:t>Instructions for completing Worksheet B </a:t>
          </a:r>
          <a:r>
            <a:rPr lang="en-US" sz="1400">
              <a:solidFill>
                <a:sysClr val="windowText" lastClr="000000"/>
              </a:solidFill>
              <a:effectLst/>
            </a:rPr>
            <a:t> </a:t>
          </a:r>
        </a:p>
        <a:p>
          <a:endParaRPr lang="en-US" sz="500" b="0" i="0" u="none" strike="noStrike">
            <a:solidFill>
              <a:sysClr val="windowText" lastClr="000000"/>
            </a:solidFill>
            <a:effectLst/>
            <a:latin typeface="+mn-lt"/>
            <a:ea typeface="+mn-ea"/>
            <a:cs typeface="+mn-cs"/>
          </a:endParaRPr>
        </a:p>
        <a:p>
          <a:pPr algn="l"/>
          <a:r>
            <a:rPr lang="en-US" sz="1300" b="0" i="0" u="none" strike="noStrike">
              <a:solidFill>
                <a:sysClr val="windowText" lastClr="000000"/>
              </a:solidFill>
              <a:effectLst/>
              <a:latin typeface="+mn-lt"/>
              <a:ea typeface="+mn-ea"/>
              <a:cs typeface="+mn-cs"/>
            </a:rPr>
            <a:t>The QCP includes the sum of the “Adjusted Investor Equity” with respect to the Development.  Adjusted Investor Equity means, with respect to each calendar year, the aggregate amount of cash that taxpayers invested with respect to the low-income buildings, increased by the applicable cost-of-living adjustment, if any.  Refer to 26 CFR Part 1, Section 1.42-18(c)(4).As with indebtedness, the calculation of investor equity (both that which is adjusted and that which is not) is limited to eligible basis-type expenditures, the “qualifying building costs”.  Thus, equity paid for land, credit adjuster payments, IFA tax credit application and allocation fees, operating deficit contributions, and legal, syndication, and accounting costs are examples of exclusions, as are amounts that have been included in the calculation of outstanding indebtedness.  </a:t>
          </a:r>
        </a:p>
        <a:p>
          <a:pPr algn="l"/>
          <a:endParaRPr lang="en-US" sz="1300" b="0" i="0" u="none" strike="noStrike">
            <a:solidFill>
              <a:sysClr val="windowText" lastClr="000000"/>
            </a:solidFill>
            <a:effectLst/>
            <a:latin typeface="+mn-lt"/>
            <a:ea typeface="+mn-ea"/>
            <a:cs typeface="+mn-cs"/>
          </a:endParaRPr>
        </a:p>
        <a:p>
          <a:pPr algn="l"/>
          <a:r>
            <a:rPr lang="en-US" sz="1300" b="0" i="0" u="none" strike="noStrike">
              <a:solidFill>
                <a:sysClr val="windowText" lastClr="000000"/>
              </a:solidFill>
              <a:effectLst/>
              <a:latin typeface="+mn-lt"/>
              <a:ea typeface="+mn-ea"/>
              <a:cs typeface="+mn-cs"/>
            </a:rPr>
            <a:t>Specifically, cash invested in the Development should be included in this Worksheet only if the following requirements are met:</a:t>
          </a:r>
        </a:p>
        <a:p>
          <a:pPr algn="l"/>
          <a:endParaRPr lang="en-US" sz="1300" b="0" i="0" u="none" strike="noStrike">
            <a:solidFill>
              <a:sysClr val="windowText" lastClr="000000"/>
            </a:solidFill>
            <a:effectLst/>
            <a:latin typeface="+mn-lt"/>
            <a:ea typeface="+mn-ea"/>
            <a:cs typeface="+mn-cs"/>
          </a:endParaRPr>
        </a:p>
        <a:p>
          <a:pPr algn="l"/>
          <a:r>
            <a:rPr lang="en-US" sz="1300" b="0" i="0" u="none" strike="noStrike">
              <a:solidFill>
                <a:sysClr val="windowText" lastClr="000000"/>
              </a:solidFill>
              <a:effectLst/>
              <a:latin typeface="+mn-lt"/>
              <a:ea typeface="+mn-ea"/>
              <a:cs typeface="+mn-cs"/>
            </a:rPr>
            <a:t>1.</a:t>
          </a:r>
          <a:r>
            <a:rPr lang="en-US" sz="1300" b="0" i="0" u="none" strike="noStrike" baseline="0">
              <a:solidFill>
                <a:sysClr val="windowText" lastClr="000000"/>
              </a:solidFill>
              <a:effectLst/>
              <a:latin typeface="+mn-lt"/>
              <a:ea typeface="+mn-ea"/>
              <a:cs typeface="+mn-cs"/>
            </a:rPr>
            <a:t>  </a:t>
          </a:r>
          <a:r>
            <a:rPr lang="en-US" sz="1300" b="0" i="0" u="none" strike="noStrike">
              <a:solidFill>
                <a:sysClr val="windowText" lastClr="000000"/>
              </a:solidFill>
              <a:effectLst/>
              <a:latin typeface="+mn-lt"/>
              <a:ea typeface="+mn-ea"/>
              <a:cs typeface="+mn-cs"/>
            </a:rPr>
            <a:t>The cash is contributed as a capital contribution and not as a loan or advance; and</a:t>
          </a:r>
        </a:p>
        <a:p>
          <a:pPr algn="l"/>
          <a:endParaRPr lang="en-US" sz="1300" b="0" i="0" u="none" strike="noStrike">
            <a:solidFill>
              <a:sysClr val="windowText" lastClr="000000"/>
            </a:solidFill>
            <a:effectLst/>
            <a:latin typeface="+mn-lt"/>
            <a:ea typeface="+mn-ea"/>
            <a:cs typeface="+mn-cs"/>
          </a:endParaRPr>
        </a:p>
        <a:p>
          <a:pPr algn="l"/>
          <a:r>
            <a:rPr lang="en-US" sz="1300" b="0" i="0" u="none" strike="noStrike">
              <a:solidFill>
                <a:sysClr val="windowText" lastClr="000000"/>
              </a:solidFill>
              <a:effectLst/>
              <a:latin typeface="+mn-lt"/>
              <a:ea typeface="+mn-ea"/>
              <a:cs typeface="+mn-cs"/>
            </a:rPr>
            <a:t>2.</a:t>
          </a:r>
          <a:r>
            <a:rPr lang="en-US" sz="1300" b="0" i="0" u="none" strike="noStrike" baseline="0">
              <a:solidFill>
                <a:sysClr val="windowText" lastClr="000000"/>
              </a:solidFill>
              <a:effectLst/>
              <a:latin typeface="+mn-lt"/>
              <a:ea typeface="+mn-ea"/>
              <a:cs typeface="+mn-cs"/>
            </a:rPr>
            <a:t>  </a:t>
          </a:r>
          <a:r>
            <a:rPr lang="en-US" sz="1300" b="0" i="0" u="none" strike="noStrike">
              <a:solidFill>
                <a:sysClr val="windowText" lastClr="000000"/>
              </a:solidFill>
              <a:effectLst/>
              <a:latin typeface="+mn-lt"/>
              <a:ea typeface="+mn-ea"/>
              <a:cs typeface="+mn-cs"/>
            </a:rPr>
            <a:t>The amount is reflected in the adjusted basis of the Development; and</a:t>
          </a:r>
        </a:p>
        <a:p>
          <a:pPr algn="l"/>
          <a:endParaRPr lang="en-US" sz="1300" b="0" i="0" u="none" strike="noStrike">
            <a:solidFill>
              <a:sysClr val="windowText" lastClr="000000"/>
            </a:solidFill>
            <a:effectLst/>
            <a:latin typeface="+mn-lt"/>
            <a:ea typeface="+mn-ea"/>
            <a:cs typeface="+mn-cs"/>
          </a:endParaRPr>
        </a:p>
        <a:p>
          <a:pPr algn="l"/>
          <a:r>
            <a:rPr lang="en-US" sz="1300" b="0" i="0" u="none" strike="noStrike">
              <a:solidFill>
                <a:sysClr val="windowText" lastClr="000000"/>
              </a:solidFill>
              <a:effectLst/>
              <a:latin typeface="+mn-lt"/>
              <a:ea typeface="+mn-ea"/>
              <a:cs typeface="+mn-cs"/>
            </a:rPr>
            <a:t>3.  There was an obligation to invest the amount as of the beginning of the credit period.  (IFA will interpret this to include cash actually invested before the beginning of the credit period and cash invested after the beginning of the credit period for which there was an obligation to invest at the beginning of the credit period.)</a:t>
          </a:r>
        </a:p>
        <a:p>
          <a:pPr algn="l"/>
          <a:endParaRPr lang="en-US" sz="1300" b="0" i="0" u="none" strike="noStrike">
            <a:solidFill>
              <a:sysClr val="windowText" lastClr="000000"/>
            </a:solidFill>
            <a:effectLst/>
            <a:latin typeface="+mn-lt"/>
            <a:ea typeface="+mn-ea"/>
            <a:cs typeface="+mn-cs"/>
          </a:endParaRPr>
        </a:p>
        <a:p>
          <a:pPr algn="l"/>
          <a:r>
            <a:rPr lang="en-US" sz="1300" b="1" i="0" u="none" strike="noStrike">
              <a:solidFill>
                <a:sysClr val="windowText" lastClr="000000"/>
              </a:solidFill>
              <a:effectLst/>
              <a:latin typeface="+mn-lt"/>
              <a:ea typeface="+mn-ea"/>
              <a:cs typeface="+mn-cs"/>
            </a:rPr>
            <a:t>Subsection (i), </a:t>
          </a:r>
          <a:r>
            <a:rPr lang="en-US" sz="1300" b="0" i="0" u="none" strike="noStrike">
              <a:solidFill>
                <a:sysClr val="windowText" lastClr="000000"/>
              </a:solidFill>
              <a:effectLst/>
              <a:latin typeface="+mn-lt"/>
              <a:ea typeface="+mn-ea"/>
              <a:cs typeface="+mn-cs"/>
            </a:rPr>
            <a:t>for each calendar year requires you to set forth the identity of the investor.  Typically, this will be the tax credit investor (i.e., the investor limited partner); however, it may include a general partner, if the cash investment by a general partner otherwise satisfies the requirements set forth above.</a:t>
          </a:r>
        </a:p>
        <a:p>
          <a:pPr algn="l"/>
          <a:endParaRPr lang="en-US" sz="1300" b="1" i="0" u="none" strike="noStrike">
            <a:solidFill>
              <a:sysClr val="windowText" lastClr="000000"/>
            </a:solidFill>
            <a:effectLst/>
            <a:latin typeface="+mn-lt"/>
            <a:ea typeface="+mn-ea"/>
            <a:cs typeface="+mn-cs"/>
          </a:endParaRPr>
        </a:p>
        <a:p>
          <a:pPr algn="l"/>
          <a:r>
            <a:rPr lang="en-US" sz="1300" b="1" i="0" u="none" strike="noStrike">
              <a:solidFill>
                <a:sysClr val="windowText" lastClr="000000"/>
              </a:solidFill>
              <a:effectLst/>
              <a:latin typeface="+mn-lt"/>
              <a:ea typeface="+mn-ea"/>
              <a:cs typeface="+mn-cs"/>
            </a:rPr>
            <a:t>Subsection (ii) </a:t>
          </a:r>
          <a:r>
            <a:rPr lang="en-US" sz="1300" b="0" i="0" u="none" strike="noStrike">
              <a:solidFill>
                <a:sysClr val="windowText" lastClr="000000"/>
              </a:solidFill>
              <a:effectLst/>
              <a:latin typeface="+mn-lt"/>
              <a:ea typeface="+mn-ea"/>
              <a:cs typeface="+mn-cs"/>
            </a:rPr>
            <a:t>requires you to set forth the amount of qualifying cash equity that was invested in the Development for that calendar year.  This amount should include only cash that was actually contributed to the Development that year; it should not include amounts for which there was mere obligation to invest.</a:t>
          </a:r>
        </a:p>
        <a:p>
          <a:pPr algn="l"/>
          <a:r>
            <a:rPr lang="en-US" sz="1300" b="0" i="0" u="none" strike="noStrike">
              <a:solidFill>
                <a:sysClr val="windowText" lastClr="000000"/>
              </a:solidFill>
              <a:effectLst/>
              <a:latin typeface="+mn-lt"/>
              <a:ea typeface="+mn-ea"/>
              <a:cs typeface="+mn-cs"/>
            </a:rPr>
            <a:t> </a:t>
          </a:r>
        </a:p>
        <a:p>
          <a:pPr algn="l"/>
          <a:r>
            <a:rPr lang="en-US" sz="1300" b="1" i="0" u="none" strike="noStrike">
              <a:solidFill>
                <a:sysClr val="windowText" lastClr="000000"/>
              </a:solidFill>
              <a:effectLst/>
              <a:latin typeface="+mn-lt"/>
              <a:ea typeface="+mn-ea"/>
              <a:cs typeface="+mn-cs"/>
            </a:rPr>
            <a:t>Subsection (iii)</a:t>
          </a:r>
          <a:r>
            <a:rPr lang="en-US" sz="1300" b="0" i="0" u="none" strike="noStrike">
              <a:solidFill>
                <a:sysClr val="windowText" lastClr="000000"/>
              </a:solidFill>
              <a:effectLst/>
              <a:latin typeface="+mn-lt"/>
              <a:ea typeface="+mn-ea"/>
              <a:cs typeface="+mn-cs"/>
            </a:rPr>
            <a:t> sets forth the cost-of-living adjustment for each calendar year.  Investment amounts qualifying as Adjusted Investor Equity are entitled to a cost-of-living adjustment.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10</xdr:col>
      <xdr:colOff>419100</xdr:colOff>
      <xdr:row>43</xdr:row>
      <xdr:rowOff>66675</xdr:rowOff>
    </xdr:to>
    <xdr:sp macro="" textlink="">
      <xdr:nvSpPr>
        <xdr:cNvPr id="2" name="Object 1" hidden="1">
          <a:extLst>
            <a:ext uri="{63B3BB69-23CF-44E3-9099-C40C66FF867C}">
              <a14:compatExt xmlns:a14="http://schemas.microsoft.com/office/drawing/2010/main" spid="_x0000_s8193"/>
            </a:ext>
            <a:ext uri="{FF2B5EF4-FFF2-40B4-BE49-F238E27FC236}">
              <a16:creationId xmlns:a16="http://schemas.microsoft.com/office/drawing/2014/main" id="{1AB2AB98-B21C-4DF3-B62F-45645E1E6E6C}"/>
            </a:ext>
          </a:extLst>
        </xdr:cNvPr>
        <xdr:cNvSpPr/>
      </xdr:nvSpPr>
      <xdr:spPr bwMode="auto">
        <a:xfrm>
          <a:off x="628650" y="38100"/>
          <a:ext cx="5886450" cy="74866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19050</xdr:colOff>
      <xdr:row>0</xdr:row>
      <xdr:rowOff>28574</xdr:rowOff>
    </xdr:from>
    <xdr:to>
      <xdr:col>10</xdr:col>
      <xdr:colOff>590551</xdr:colOff>
      <xdr:row>51</xdr:row>
      <xdr:rowOff>142875</xdr:rowOff>
    </xdr:to>
    <xdr:sp macro="" textlink="">
      <xdr:nvSpPr>
        <xdr:cNvPr id="3" name="TextBox 1">
          <a:extLst>
            <a:ext uri="{FF2B5EF4-FFF2-40B4-BE49-F238E27FC236}">
              <a16:creationId xmlns:a16="http://schemas.microsoft.com/office/drawing/2014/main" id="{94DF8C1F-3C91-41C4-BEBE-EEADE0C602E0}"/>
            </a:ext>
          </a:extLst>
        </xdr:cNvPr>
        <xdr:cNvSpPr txBox="1"/>
      </xdr:nvSpPr>
      <xdr:spPr>
        <a:xfrm>
          <a:off x="628650" y="28574"/>
          <a:ext cx="6057901" cy="8867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i="0" u="none" strike="noStrike">
              <a:solidFill>
                <a:sysClr val="windowText" lastClr="000000"/>
              </a:solidFill>
              <a:effectLst/>
              <a:latin typeface="+mn-lt"/>
              <a:ea typeface="+mn-ea"/>
              <a:cs typeface="+mn-cs"/>
            </a:rPr>
            <a:t>WORKSHEET C</a:t>
          </a:r>
          <a:r>
            <a:rPr lang="en-US" sz="1800">
              <a:solidFill>
                <a:sysClr val="windowText" lastClr="000000"/>
              </a:solidFill>
              <a:effectLst/>
            </a:rPr>
            <a:t> </a:t>
          </a:r>
        </a:p>
        <a:p>
          <a:pPr algn="ctr"/>
          <a:r>
            <a:rPr lang="en-US" sz="1400" b="1" i="0" u="none" strike="noStrike">
              <a:solidFill>
                <a:sysClr val="windowText" lastClr="000000"/>
              </a:solidFill>
              <a:effectLst/>
              <a:latin typeface="+mn-lt"/>
              <a:ea typeface="+mn-ea"/>
              <a:cs typeface="+mn-cs"/>
            </a:rPr>
            <a:t>Other Capital Contributions</a:t>
          </a:r>
        </a:p>
        <a:p>
          <a:pPr algn="ctr"/>
          <a:r>
            <a:rPr lang="en-US" sz="1400" b="1" i="0" u="none" strike="noStrike">
              <a:solidFill>
                <a:sysClr val="windowText" lastClr="000000"/>
              </a:solidFill>
              <a:effectLst/>
              <a:latin typeface="+mn-lt"/>
              <a:ea typeface="+mn-ea"/>
              <a:cs typeface="+mn-cs"/>
            </a:rPr>
            <a:t>With Respect to Low-Income Building(s)</a:t>
          </a:r>
        </a:p>
        <a:p>
          <a:pPr algn="ctr"/>
          <a:r>
            <a:rPr lang="en-US" sz="1400" b="1" i="0" u="none" strike="noStrike">
              <a:solidFill>
                <a:sysClr val="windowText" lastClr="000000"/>
              </a:solidFill>
              <a:effectLst/>
              <a:latin typeface="+mn-lt"/>
              <a:ea typeface="+mn-ea"/>
              <a:cs typeface="+mn-cs"/>
            </a:rPr>
            <a:t>IRC Section 42(h)(6)(F)(i)(III)</a:t>
          </a:r>
        </a:p>
        <a:p>
          <a:endParaRPr lang="en-US" sz="1200" b="1" i="0" u="none" strike="noStrike">
            <a:solidFill>
              <a:sysClr val="windowText" lastClr="000000"/>
            </a:solidFill>
            <a:effectLst/>
            <a:latin typeface="+mn-lt"/>
            <a:ea typeface="+mn-ea"/>
            <a:cs typeface="+mn-cs"/>
          </a:endParaRPr>
        </a:p>
        <a:p>
          <a:r>
            <a:rPr lang="en-US" sz="1400" b="1" i="0" u="none" strike="noStrike">
              <a:solidFill>
                <a:sysClr val="windowText" lastClr="000000"/>
              </a:solidFill>
              <a:effectLst/>
              <a:latin typeface="+mn-lt"/>
              <a:ea typeface="+mn-ea"/>
              <a:cs typeface="+mn-cs"/>
            </a:rPr>
            <a:t>Instructions for completing Worksheet C </a:t>
          </a:r>
          <a:r>
            <a:rPr lang="en-US" sz="1400">
              <a:solidFill>
                <a:sysClr val="windowText" lastClr="000000"/>
              </a:solidFill>
              <a:effectLst/>
            </a:rPr>
            <a:t> </a:t>
          </a:r>
        </a:p>
        <a:p>
          <a:endParaRPr lang="en-US" sz="500" b="0" i="0" u="none" strike="noStrike">
            <a:solidFill>
              <a:sysClr val="windowText" lastClr="000000"/>
            </a:solidFill>
            <a:effectLst/>
            <a:latin typeface="+mn-lt"/>
            <a:ea typeface="+mn-ea"/>
            <a:cs typeface="+mn-cs"/>
          </a:endParaRPr>
        </a:p>
        <a:p>
          <a:pPr algn="l"/>
          <a:r>
            <a:rPr lang="en-US" sz="1400" b="0" i="0" u="none" strike="noStrike">
              <a:solidFill>
                <a:sysClr val="windowText" lastClr="000000"/>
              </a:solidFill>
              <a:effectLst/>
              <a:latin typeface="+mn-lt"/>
              <a:ea typeface="+mn-ea"/>
              <a:cs typeface="+mn-cs"/>
            </a:rPr>
            <a:t>The QCP includes the amount of other capital contributions made with respect to the Development.  Refer to 26 CFR Part 1, Section 1.42-18(c)(5).  </a:t>
          </a:r>
        </a:p>
        <a:p>
          <a:pPr algn="l"/>
          <a:r>
            <a:rPr lang="en-US" sz="1400" b="0" i="0" u="none" strike="noStrike">
              <a:solidFill>
                <a:sysClr val="windowText" lastClr="000000"/>
              </a:solidFill>
              <a:effectLst/>
              <a:latin typeface="+mn-lt"/>
              <a:ea typeface="+mn-ea"/>
              <a:cs typeface="+mn-cs"/>
            </a:rPr>
            <a:t> </a:t>
          </a:r>
        </a:p>
        <a:p>
          <a:pPr algn="l"/>
          <a:r>
            <a:rPr lang="en-US" sz="1400" b="0" i="0" u="none" strike="noStrike">
              <a:solidFill>
                <a:sysClr val="windowText" lastClr="000000"/>
              </a:solidFill>
              <a:effectLst/>
              <a:latin typeface="+mn-lt"/>
              <a:ea typeface="+mn-ea"/>
              <a:cs typeface="+mn-cs"/>
            </a:rPr>
            <a:t>Please enter for each contribution the name of the Investor, the date of the Investment, a detailed description of the contribution, the cash actually contributed, or the monetary value assigned to the contribution, and justification for the monetary value assigned.</a:t>
          </a:r>
        </a:p>
        <a:p>
          <a:pPr algn="l"/>
          <a:r>
            <a:rPr lang="en-US" sz="1400" b="0" i="0" u="none" strike="noStrike">
              <a:solidFill>
                <a:sysClr val="windowText" lastClr="000000"/>
              </a:solidFill>
              <a:effectLst/>
              <a:latin typeface="+mn-lt"/>
              <a:ea typeface="+mn-ea"/>
              <a:cs typeface="+mn-cs"/>
            </a:rPr>
            <a:t> </a:t>
          </a:r>
        </a:p>
        <a:p>
          <a:pPr algn="l"/>
          <a:r>
            <a:rPr lang="en-US" sz="1400" b="0" i="0" u="none" strike="noStrike">
              <a:solidFill>
                <a:sysClr val="windowText" lastClr="000000"/>
              </a:solidFill>
              <a:effectLst/>
              <a:latin typeface="+mn-lt"/>
              <a:ea typeface="+mn-ea"/>
              <a:cs typeface="+mn-cs"/>
            </a:rPr>
            <a:t>Equity contributions most likely to be included here are those with respect to expenditures that would otherwise go into eligible basis but were likely made after the first year of the credit period and were not made pursuant to a pre-existing obligation to make the specific contribution.</a:t>
          </a:r>
        </a:p>
        <a:p>
          <a:pPr algn="l"/>
          <a:r>
            <a:rPr lang="en-US" sz="1400" b="0" i="0" u="none" strike="noStrike">
              <a:solidFill>
                <a:sysClr val="windowText" lastClr="000000"/>
              </a:solidFill>
              <a:effectLst/>
              <a:latin typeface="+mn-lt"/>
              <a:ea typeface="+mn-ea"/>
              <a:cs typeface="+mn-cs"/>
            </a:rPr>
            <a:t>Do not include in this Worksheet any amounts included in Worksheet A or B.  Further, all amounts included in this Worksheet must constitute contributed capital and not be a debt or advance. </a:t>
          </a:r>
        </a:p>
        <a:p>
          <a:pPr algn="l"/>
          <a:r>
            <a:rPr lang="en-US" sz="1400" b="0" i="0" u="none" strike="noStrike">
              <a:solidFill>
                <a:sysClr val="windowText" lastClr="000000"/>
              </a:solidFill>
              <a:effectLst/>
              <a:latin typeface="+mn-lt"/>
              <a:ea typeface="+mn-ea"/>
              <a:cs typeface="+mn-cs"/>
            </a:rPr>
            <a:t> </a:t>
          </a:r>
        </a:p>
        <a:p>
          <a:pPr algn="l"/>
          <a:r>
            <a:rPr lang="en-US" sz="1400" b="0" i="0" u="none" strike="noStrike">
              <a:solidFill>
                <a:sysClr val="windowText" lastClr="000000"/>
              </a:solidFill>
              <a:effectLst/>
              <a:latin typeface="+mn-lt"/>
              <a:ea typeface="+mn-ea"/>
              <a:cs typeface="+mn-cs"/>
            </a:rPr>
            <a:t>After setting forth the required information with respect to each contribution, total the contribution amounts.  The total will transfer to Section A(iii) of the Calculation Form.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10</xdr:col>
      <xdr:colOff>419100</xdr:colOff>
      <xdr:row>43</xdr:row>
      <xdr:rowOff>66675</xdr:rowOff>
    </xdr:to>
    <xdr:sp macro="" textlink="">
      <xdr:nvSpPr>
        <xdr:cNvPr id="2" name="Object 1" hidden="1">
          <a:extLst>
            <a:ext uri="{63B3BB69-23CF-44E3-9099-C40C66FF867C}">
              <a14:compatExt xmlns:a14="http://schemas.microsoft.com/office/drawing/2010/main" spid="_x0000_s8193"/>
            </a:ext>
            <a:ext uri="{FF2B5EF4-FFF2-40B4-BE49-F238E27FC236}">
              <a16:creationId xmlns:a16="http://schemas.microsoft.com/office/drawing/2014/main" id="{C1FE5C8C-ED33-4E1F-B5D3-12C8DBC9DDF2}"/>
            </a:ext>
          </a:extLst>
        </xdr:cNvPr>
        <xdr:cNvSpPr/>
      </xdr:nvSpPr>
      <xdr:spPr bwMode="auto">
        <a:xfrm>
          <a:off x="628650" y="38100"/>
          <a:ext cx="5886450" cy="74866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19050</xdr:colOff>
      <xdr:row>0</xdr:row>
      <xdr:rowOff>28574</xdr:rowOff>
    </xdr:from>
    <xdr:to>
      <xdr:col>10</xdr:col>
      <xdr:colOff>590551</xdr:colOff>
      <xdr:row>51</xdr:row>
      <xdr:rowOff>142875</xdr:rowOff>
    </xdr:to>
    <xdr:sp macro="" textlink="">
      <xdr:nvSpPr>
        <xdr:cNvPr id="3" name="TextBox 1">
          <a:extLst>
            <a:ext uri="{FF2B5EF4-FFF2-40B4-BE49-F238E27FC236}">
              <a16:creationId xmlns:a16="http://schemas.microsoft.com/office/drawing/2014/main" id="{12C9D70C-6641-46AC-B299-65B428E51409}"/>
            </a:ext>
          </a:extLst>
        </xdr:cNvPr>
        <xdr:cNvSpPr txBox="1"/>
      </xdr:nvSpPr>
      <xdr:spPr>
        <a:xfrm>
          <a:off x="628650" y="28574"/>
          <a:ext cx="6057901" cy="8867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i="0" u="none" strike="noStrike">
              <a:solidFill>
                <a:sysClr val="windowText" lastClr="000000"/>
              </a:solidFill>
              <a:effectLst/>
              <a:latin typeface="+mn-lt"/>
              <a:ea typeface="+mn-ea"/>
              <a:cs typeface="+mn-cs"/>
            </a:rPr>
            <a:t>WORKSHEET D</a:t>
          </a:r>
          <a:r>
            <a:rPr lang="en-US" sz="1800">
              <a:solidFill>
                <a:sysClr val="windowText" lastClr="000000"/>
              </a:solidFill>
              <a:effectLst/>
            </a:rPr>
            <a:t> </a:t>
          </a:r>
        </a:p>
        <a:p>
          <a:pPr algn="ctr"/>
          <a:r>
            <a:rPr lang="en-US" sz="1400" b="1" i="0" u="none" strike="noStrike">
              <a:solidFill>
                <a:sysClr val="windowText" lastClr="000000"/>
              </a:solidFill>
              <a:effectLst/>
              <a:latin typeface="+mn-lt"/>
              <a:ea typeface="+mn-ea"/>
              <a:cs typeface="+mn-cs"/>
            </a:rPr>
            <a:t>Cash Distributions</a:t>
          </a:r>
        </a:p>
        <a:p>
          <a:pPr algn="ctr"/>
          <a:r>
            <a:rPr lang="en-US" sz="1400" b="1" i="0" u="none" strike="noStrike">
              <a:solidFill>
                <a:sysClr val="windowText" lastClr="000000"/>
              </a:solidFill>
              <a:effectLst/>
              <a:latin typeface="+mn-lt"/>
              <a:ea typeface="+mn-ea"/>
              <a:cs typeface="+mn-cs"/>
            </a:rPr>
            <a:t>From or available from the Development</a:t>
          </a:r>
        </a:p>
        <a:p>
          <a:pPr algn="ctr"/>
          <a:r>
            <a:rPr lang="en-US" sz="1400" b="1" i="0" u="none" strike="noStrike">
              <a:solidFill>
                <a:sysClr val="windowText" lastClr="000000"/>
              </a:solidFill>
              <a:effectLst/>
              <a:latin typeface="+mn-lt"/>
              <a:ea typeface="+mn-ea"/>
              <a:cs typeface="+mn-cs"/>
            </a:rPr>
            <a:t>IRC Section 42(h)(6)(F)(ii)</a:t>
          </a:r>
        </a:p>
        <a:p>
          <a:pPr algn="ctr"/>
          <a:endParaRPr lang="en-US" sz="1200" b="1" i="0" u="none" strike="noStrike">
            <a:solidFill>
              <a:sysClr val="windowText" lastClr="000000"/>
            </a:solidFill>
            <a:effectLst/>
            <a:latin typeface="+mn-lt"/>
            <a:ea typeface="+mn-ea"/>
            <a:cs typeface="+mn-cs"/>
          </a:endParaRPr>
        </a:p>
        <a:p>
          <a:r>
            <a:rPr lang="en-US" sz="1400" b="1" i="0" u="none" strike="noStrike">
              <a:solidFill>
                <a:sysClr val="windowText" lastClr="000000"/>
              </a:solidFill>
              <a:effectLst/>
              <a:latin typeface="+mn-lt"/>
              <a:ea typeface="+mn-ea"/>
              <a:cs typeface="+mn-cs"/>
            </a:rPr>
            <a:t>Instructions for completing Worksheet D </a:t>
          </a:r>
          <a:r>
            <a:rPr lang="en-US" sz="1400">
              <a:solidFill>
                <a:sysClr val="windowText" lastClr="000000"/>
              </a:solidFill>
              <a:effectLst/>
            </a:rPr>
            <a:t> </a:t>
          </a:r>
        </a:p>
        <a:p>
          <a:endParaRPr lang="en-US" sz="500" b="0" i="0" u="none" strike="noStrike">
            <a:solidFill>
              <a:sysClr val="windowText" lastClr="000000"/>
            </a:solidFill>
            <a:effectLst/>
            <a:latin typeface="+mn-lt"/>
            <a:ea typeface="+mn-ea"/>
            <a:cs typeface="+mn-cs"/>
          </a:endParaRPr>
        </a:p>
        <a:p>
          <a:pPr algn="l"/>
          <a:r>
            <a:rPr lang="en-US" sz="1400" b="0" i="0" u="none" strike="noStrike">
              <a:solidFill>
                <a:sysClr val="windowText" lastClr="000000"/>
              </a:solidFill>
              <a:effectLst/>
              <a:latin typeface="+mn-lt"/>
              <a:ea typeface="+mn-ea"/>
              <a:cs typeface="+mn-cs"/>
            </a:rPr>
            <a:t>The QCP is reduced by the total of all cash distributions from, or available from, the Development.  Refer to 26 CFR Part 1, Section 1.42-18(c)(6).</a:t>
          </a:r>
        </a:p>
        <a:p>
          <a:pPr algn="l"/>
          <a:r>
            <a:rPr lang="en-US" sz="1400" b="0" i="0" u="none" strike="noStrike">
              <a:solidFill>
                <a:sysClr val="windowText" lastClr="000000"/>
              </a:solidFill>
              <a:effectLst/>
              <a:latin typeface="+mn-lt"/>
              <a:ea typeface="+mn-ea"/>
              <a:cs typeface="+mn-cs"/>
            </a:rPr>
            <a:t> </a:t>
          </a:r>
        </a:p>
        <a:p>
          <a:pPr algn="l"/>
          <a:r>
            <a:rPr lang="en-US" sz="1400" b="0" i="0" u="none" strike="noStrike">
              <a:solidFill>
                <a:sysClr val="windowText" lastClr="000000"/>
              </a:solidFill>
              <a:effectLst/>
              <a:latin typeface="+mn-lt"/>
              <a:ea typeface="+mn-ea"/>
              <a:cs typeface="+mn-cs"/>
            </a:rPr>
            <a:t>In </a:t>
          </a:r>
          <a:r>
            <a:rPr lang="en-US" sz="1400" b="1" i="0" u="none" strike="noStrike">
              <a:solidFill>
                <a:sysClr val="windowText" lastClr="000000"/>
              </a:solidFill>
              <a:effectLst/>
              <a:latin typeface="+mn-lt"/>
              <a:ea typeface="+mn-ea"/>
              <a:cs typeface="+mn-cs"/>
            </a:rPr>
            <a:t>Section A</a:t>
          </a:r>
          <a:r>
            <a:rPr lang="en-US" sz="1400" b="0" i="0" u="none" strike="noStrike">
              <a:solidFill>
                <a:sysClr val="windowText" lastClr="000000"/>
              </a:solidFill>
              <a:effectLst/>
              <a:latin typeface="+mn-lt"/>
              <a:ea typeface="+mn-ea"/>
              <a:cs typeface="+mn-cs"/>
            </a:rPr>
            <a:t>, set forth all cash distributions with respect to the Project for calendar years 1990 and on.  Generally, this will include all cash payments and distribution from net operating income (i.e., investor fees, partnership management fees and incentive management fees, payments to owners and related parties for “operating expenses in excess of amounts reasonable under the circumstances”).  Developer fees and property management fees are examples of cash distributions that would not qualify for exclusion from the QCP.</a:t>
          </a:r>
        </a:p>
        <a:p>
          <a:pPr algn="l"/>
          <a:r>
            <a:rPr lang="en-US" sz="1400" b="0" i="0" u="none" strike="noStrike">
              <a:solidFill>
                <a:sysClr val="windowText" lastClr="000000"/>
              </a:solidFill>
              <a:effectLst/>
              <a:latin typeface="+mn-lt"/>
              <a:ea typeface="+mn-ea"/>
              <a:cs typeface="+mn-cs"/>
            </a:rPr>
            <a:t> </a:t>
          </a:r>
        </a:p>
        <a:p>
          <a:pPr algn="l"/>
          <a:r>
            <a:rPr lang="en-US" sz="1400" b="1" i="0" u="none" strike="noStrike">
              <a:solidFill>
                <a:sysClr val="windowText" lastClr="000000"/>
              </a:solidFill>
              <a:effectLst/>
              <a:latin typeface="+mn-lt"/>
              <a:ea typeface="+mn-ea"/>
              <a:cs typeface="+mn-cs"/>
            </a:rPr>
            <a:t>Section A </a:t>
          </a:r>
          <a:r>
            <a:rPr lang="en-US" sz="1400" b="0" i="0" u="none" strike="noStrike">
              <a:solidFill>
                <a:sysClr val="windowText" lastClr="000000"/>
              </a:solidFill>
              <a:effectLst/>
              <a:latin typeface="+mn-lt"/>
              <a:ea typeface="+mn-ea"/>
              <a:cs typeface="+mn-cs"/>
            </a:rPr>
            <a:t>of the Worksheet provides up to five (5) types of distributions of net operating income for each year [items (i)-(v)].  If there were more in any calendar year, attach an addendum to the Worksheet setting forth the recipient, characterization, and amount of such distribution.</a:t>
          </a:r>
        </a:p>
        <a:p>
          <a:pPr algn="l"/>
          <a:r>
            <a:rPr lang="en-US" sz="1400" b="0" i="0" u="none" strike="noStrike">
              <a:solidFill>
                <a:sysClr val="windowText" lastClr="000000"/>
              </a:solidFill>
              <a:effectLst/>
              <a:latin typeface="+mn-lt"/>
              <a:ea typeface="+mn-ea"/>
              <a:cs typeface="+mn-cs"/>
            </a:rPr>
            <a:t> </a:t>
          </a:r>
        </a:p>
        <a:p>
          <a:pPr algn="l"/>
          <a:r>
            <a:rPr lang="en-US" sz="1400" b="0" i="0" u="none" strike="noStrike">
              <a:solidFill>
                <a:sysClr val="windowText" lastClr="000000"/>
              </a:solidFill>
              <a:effectLst/>
              <a:latin typeface="+mn-lt"/>
              <a:ea typeface="+mn-ea"/>
              <a:cs typeface="+mn-cs"/>
            </a:rPr>
            <a:t>The QCP is reduced not only by cash distributions made with respect to the Development but also all cash that is available for distribution.  </a:t>
          </a:r>
        </a:p>
        <a:p>
          <a:pPr algn="l"/>
          <a:endParaRPr lang="en-US" sz="1400" b="0" i="0" u="none" strike="noStrike">
            <a:solidFill>
              <a:sysClr val="windowText" lastClr="000000"/>
            </a:solidFill>
            <a:effectLst/>
            <a:latin typeface="+mn-lt"/>
            <a:ea typeface="+mn-ea"/>
            <a:cs typeface="+mn-cs"/>
          </a:endParaRPr>
        </a:p>
        <a:p>
          <a:pPr algn="l"/>
          <a:r>
            <a:rPr lang="en-US" sz="1400" b="0" i="0" u="none" strike="noStrike">
              <a:solidFill>
                <a:sysClr val="windowText" lastClr="000000"/>
              </a:solidFill>
              <a:effectLst/>
              <a:latin typeface="+mn-lt"/>
              <a:ea typeface="+mn-ea"/>
              <a:cs typeface="+mn-cs"/>
            </a:rPr>
            <a:t>In </a:t>
          </a:r>
          <a:r>
            <a:rPr lang="en-US" sz="1400" b="1" i="0" u="none" strike="noStrike">
              <a:solidFill>
                <a:sysClr val="windowText" lastClr="000000"/>
              </a:solidFill>
              <a:effectLst/>
              <a:latin typeface="+mn-lt"/>
              <a:ea typeface="+mn-ea"/>
              <a:cs typeface="+mn-cs"/>
            </a:rPr>
            <a:t>Section B</a:t>
          </a:r>
          <a:r>
            <a:rPr lang="en-US" sz="1400" b="0" i="0" u="none" strike="noStrike">
              <a:solidFill>
                <a:sysClr val="windowText" lastClr="000000"/>
              </a:solidFill>
              <a:effectLst/>
              <a:latin typeface="+mn-lt"/>
              <a:ea typeface="+mn-ea"/>
              <a:cs typeface="+mn-cs"/>
            </a:rPr>
            <a:t> provide amounts held in reserve and other Development accounts and the amounts thereof that are available for distribution unless prohibited by mortgage restrictions, regulatory agreements, or similar third-party contractual prohibitions.  An amount currently held in a Development account that will become unrestricted and available for distribution on or before the expiration of the one-year qualified contract period should be listed as available for distribution in Section B.</a:t>
          </a:r>
        </a:p>
        <a:p>
          <a:pPr algn="l"/>
          <a:r>
            <a:rPr lang="en-US" sz="1400" b="0" i="0" u="none" strike="noStrike">
              <a:solidFill>
                <a:sysClr val="windowText" lastClr="000000"/>
              </a:solidFill>
              <a:effectLst/>
              <a:latin typeface="+mn-lt"/>
              <a:ea typeface="+mn-ea"/>
              <a:cs typeface="+mn-cs"/>
            </a:rPr>
            <a:t> </a:t>
          </a:r>
        </a:p>
        <a:p>
          <a:pPr algn="l"/>
          <a:r>
            <a:rPr lang="en-US" sz="1400" b="0" i="0" u="none" strike="noStrike">
              <a:solidFill>
                <a:sysClr val="windowText" lastClr="000000"/>
              </a:solidFill>
              <a:effectLst/>
              <a:latin typeface="+mn-lt"/>
              <a:ea typeface="+mn-ea"/>
              <a:cs typeface="+mn-cs"/>
            </a:rPr>
            <a:t>To complete the Worksheet, please total the qualifying cash distributed for all calendar years under Section A and the cash available (or that will be available) for distribution in Section B.  The final total will transfer to Section A(v) of the Calculation Form.</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18"/>
  <sheetViews>
    <sheetView showGridLines="0" showRowColHeaders="0" showOutlineSymbols="0" topLeftCell="A3" workbookViewId="0">
      <selection activeCell="C7" sqref="C7"/>
    </sheetView>
  </sheetViews>
  <sheetFormatPr defaultRowHeight="12.75" x14ac:dyDescent="0.2"/>
  <cols>
    <col min="1" max="1" width="9.140625" customWidth="1"/>
    <col min="2" max="2" width="111.140625" customWidth="1"/>
  </cols>
  <sheetData>
    <row r="1" spans="2:2" ht="15.75" x14ac:dyDescent="0.25">
      <c r="B1" s="20"/>
    </row>
    <row r="2" spans="2:2" ht="15.75" x14ac:dyDescent="0.25">
      <c r="B2" s="21" t="s">
        <v>0</v>
      </c>
    </row>
    <row r="3" spans="2:2" ht="15.75" x14ac:dyDescent="0.25">
      <c r="B3" s="21" t="s">
        <v>1</v>
      </c>
    </row>
    <row r="4" spans="2:2" ht="15.75" x14ac:dyDescent="0.25">
      <c r="B4" s="20"/>
    </row>
    <row r="5" spans="2:2" ht="15" x14ac:dyDescent="0.2">
      <c r="B5" s="22"/>
    </row>
    <row r="6" spans="2:2" ht="45" x14ac:dyDescent="0.2">
      <c r="B6" s="22" t="s">
        <v>2</v>
      </c>
    </row>
    <row r="7" spans="2:2" ht="15" x14ac:dyDescent="0.2">
      <c r="B7" s="22"/>
    </row>
    <row r="8" spans="2:2" ht="45" x14ac:dyDescent="0.2">
      <c r="B8" s="22" t="s">
        <v>3</v>
      </c>
    </row>
    <row r="9" spans="2:2" ht="15" x14ac:dyDescent="0.2">
      <c r="B9" s="22"/>
    </row>
    <row r="10" spans="2:2" ht="134.25" customHeight="1" x14ac:dyDescent="0.2">
      <c r="B10" s="94" t="s">
        <v>4</v>
      </c>
    </row>
    <row r="11" spans="2:2" ht="15" x14ac:dyDescent="0.2">
      <c r="B11" s="22"/>
    </row>
    <row r="12" spans="2:2" ht="75" x14ac:dyDescent="0.2">
      <c r="B12" s="22" t="s">
        <v>5</v>
      </c>
    </row>
    <row r="13" spans="2:2" ht="15" x14ac:dyDescent="0.2">
      <c r="B13" s="22"/>
    </row>
    <row r="14" spans="2:2" ht="60" x14ac:dyDescent="0.2">
      <c r="B14" s="22" t="s">
        <v>6</v>
      </c>
    </row>
    <row r="15" spans="2:2" ht="15" x14ac:dyDescent="0.2">
      <c r="B15" s="22"/>
    </row>
    <row r="16" spans="2:2" ht="60" x14ac:dyDescent="0.2">
      <c r="B16" s="22" t="s">
        <v>7</v>
      </c>
    </row>
    <row r="17" spans="2:2" ht="15" x14ac:dyDescent="0.2">
      <c r="B17" s="22"/>
    </row>
    <row r="18" spans="2:2" ht="30" x14ac:dyDescent="0.2">
      <c r="B18" s="22" t="s">
        <v>8</v>
      </c>
    </row>
  </sheetData>
  <sheetProtection algorithmName="SHA-512" hashValue="NAYS/l5ij9OJOM2DUjaYDbpPk09PAP3DG/dr8b9EIPdxW+7gGtldo9Yg7Tq5GvA+7rLYWh0TjViTA3ecuWNyPA==" saltValue="RbXWTEU1GU5oH12GO1Ydcw==" spinCount="100000" sheet="1" objects="1" scenarios="1"/>
  <phoneticPr fontId="20" type="noConversion"/>
  <pageMargins left="0.5" right="0.5" top="1" bottom="0.5" header="0.5" footer="0.5"/>
  <pageSetup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autoPageBreaks="0" fitToPage="1"/>
  </sheetPr>
  <dimension ref="B1:L122"/>
  <sheetViews>
    <sheetView showGridLines="0" showWhiteSpace="0" topLeftCell="A47" zoomScaleNormal="100" zoomScaleSheetLayoutView="100" workbookViewId="0">
      <selection activeCell="L9" sqref="L9"/>
    </sheetView>
  </sheetViews>
  <sheetFormatPr defaultColWidth="9.140625" defaultRowHeight="14.25" x14ac:dyDescent="0.2"/>
  <cols>
    <col min="1" max="1" width="9.140625" style="5"/>
    <col min="2" max="2" width="9.42578125" style="30" customWidth="1"/>
    <col min="3" max="3" width="6.28515625" style="30" customWidth="1"/>
    <col min="4" max="4" width="2.5703125" style="30" customWidth="1"/>
    <col min="5" max="5" width="3.5703125" style="30" customWidth="1"/>
    <col min="6" max="6" width="4.85546875" style="30" customWidth="1"/>
    <col min="7" max="7" width="6" style="30" customWidth="1"/>
    <col min="8" max="8" width="13.85546875" style="30" customWidth="1"/>
    <col min="9" max="9" width="8.28515625" style="30" customWidth="1"/>
    <col min="10" max="10" width="21.28515625" style="30" customWidth="1"/>
    <col min="11" max="11" width="2.28515625" style="30" customWidth="1"/>
    <col min="12" max="12" width="15.28515625" style="30" customWidth="1"/>
    <col min="13" max="13" width="9.140625" style="5"/>
    <col min="14" max="14" width="10.140625" style="5" bestFit="1" customWidth="1"/>
    <col min="15" max="16384" width="9.140625" style="5"/>
  </cols>
  <sheetData>
    <row r="1" spans="2:12" ht="15" x14ac:dyDescent="0.25">
      <c r="B1" s="124" t="s">
        <v>93</v>
      </c>
      <c r="C1" s="124"/>
      <c r="D1" s="124"/>
      <c r="E1" s="124"/>
      <c r="F1" s="124"/>
      <c r="G1" s="124"/>
      <c r="H1" s="124"/>
      <c r="I1" s="124"/>
      <c r="J1" s="124"/>
      <c r="K1" s="124"/>
      <c r="L1" s="124"/>
    </row>
    <row r="2" spans="2:12" ht="13.5" customHeight="1" x14ac:dyDescent="0.2">
      <c r="B2" s="125" t="s">
        <v>94</v>
      </c>
      <c r="C2" s="125"/>
      <c r="D2" s="125"/>
      <c r="E2" s="125"/>
      <c r="F2" s="125"/>
      <c r="G2" s="125"/>
      <c r="H2" s="125"/>
      <c r="I2" s="125"/>
      <c r="J2" s="125"/>
      <c r="K2" s="125"/>
      <c r="L2" s="125"/>
    </row>
    <row r="3" spans="2:12" x14ac:dyDescent="0.2">
      <c r="B3" s="125" t="s">
        <v>95</v>
      </c>
      <c r="C3" s="125"/>
      <c r="D3" s="125"/>
      <c r="E3" s="125"/>
      <c r="F3" s="125"/>
      <c r="G3" s="125"/>
      <c r="H3" s="125"/>
      <c r="I3" s="125"/>
      <c r="J3" s="125"/>
      <c r="K3" s="125"/>
      <c r="L3" s="125"/>
    </row>
    <row r="4" spans="2:12" ht="15" customHeight="1" x14ac:dyDescent="0.2">
      <c r="B4" s="125" t="s">
        <v>96</v>
      </c>
      <c r="C4" s="125"/>
      <c r="D4" s="125"/>
      <c r="E4" s="125"/>
      <c r="F4" s="125"/>
      <c r="G4" s="125"/>
      <c r="H4" s="125"/>
      <c r="I4" s="125"/>
      <c r="J4" s="125"/>
      <c r="K4" s="125"/>
      <c r="L4" s="125"/>
    </row>
    <row r="5" spans="2:12" ht="15" x14ac:dyDescent="0.25">
      <c r="B5" s="31" t="s">
        <v>97</v>
      </c>
      <c r="C5" s="31" t="s">
        <v>98</v>
      </c>
    </row>
    <row r="6" spans="2:12" ht="16.5" customHeight="1" x14ac:dyDescent="0.2">
      <c r="L6" s="79" t="s">
        <v>99</v>
      </c>
    </row>
    <row r="7" spans="2:12" ht="15" x14ac:dyDescent="0.25">
      <c r="B7" s="32" t="s">
        <v>100</v>
      </c>
      <c r="C7" s="33"/>
      <c r="D7" s="34"/>
      <c r="E7" s="122" t="s">
        <v>101</v>
      </c>
      <c r="F7" s="122"/>
      <c r="G7" s="122"/>
    </row>
    <row r="8" spans="2:12" ht="15" x14ac:dyDescent="0.25">
      <c r="E8" s="30" t="s">
        <v>15</v>
      </c>
      <c r="F8" s="30" t="s">
        <v>102</v>
      </c>
      <c r="J8" s="32"/>
      <c r="K8" s="32"/>
      <c r="L8" s="35">
        <v>0</v>
      </c>
    </row>
    <row r="9" spans="2:12" x14ac:dyDescent="0.2">
      <c r="E9" s="30" t="s">
        <v>18</v>
      </c>
      <c r="F9" s="30" t="s">
        <v>103</v>
      </c>
      <c r="H9" s="123"/>
      <c r="I9" s="123"/>
      <c r="J9" s="123"/>
      <c r="K9" s="70"/>
    </row>
    <row r="10" spans="2:12" x14ac:dyDescent="0.2">
      <c r="E10" s="30" t="s">
        <v>21</v>
      </c>
      <c r="F10" s="30" t="s">
        <v>104</v>
      </c>
    </row>
    <row r="11" spans="2:12" x14ac:dyDescent="0.2">
      <c r="F11" s="123"/>
      <c r="G11" s="123"/>
      <c r="H11" s="123"/>
      <c r="I11" s="123"/>
      <c r="J11" s="123"/>
      <c r="K11" s="70"/>
    </row>
    <row r="12" spans="2:12" ht="10.5" customHeight="1" x14ac:dyDescent="0.2"/>
    <row r="13" spans="2:12" ht="15" x14ac:dyDescent="0.25">
      <c r="B13" s="32" t="s">
        <v>105</v>
      </c>
      <c r="C13" s="33"/>
      <c r="D13" s="34"/>
      <c r="E13" s="122" t="s">
        <v>101</v>
      </c>
      <c r="F13" s="122"/>
      <c r="G13" s="122"/>
      <c r="H13" s="36"/>
      <c r="I13" s="71"/>
    </row>
    <row r="14" spans="2:12" ht="15" x14ac:dyDescent="0.25">
      <c r="E14" s="30" t="s">
        <v>15</v>
      </c>
      <c r="F14" s="30" t="s">
        <v>102</v>
      </c>
      <c r="J14" s="32"/>
      <c r="K14" s="32"/>
      <c r="L14" s="35"/>
    </row>
    <row r="15" spans="2:12" x14ac:dyDescent="0.2">
      <c r="E15" s="30" t="s">
        <v>18</v>
      </c>
      <c r="F15" s="30" t="s">
        <v>103</v>
      </c>
      <c r="H15" s="123"/>
      <c r="I15" s="123"/>
      <c r="J15" s="123"/>
      <c r="K15" s="70"/>
    </row>
    <row r="16" spans="2:12" x14ac:dyDescent="0.2">
      <c r="E16" s="30" t="s">
        <v>21</v>
      </c>
      <c r="F16" s="30" t="s">
        <v>104</v>
      </c>
    </row>
    <row r="17" spans="2:12" x14ac:dyDescent="0.2">
      <c r="F17" s="123"/>
      <c r="G17" s="123"/>
      <c r="H17" s="123"/>
      <c r="I17" s="123"/>
      <c r="J17" s="123"/>
      <c r="K17" s="70"/>
    </row>
    <row r="18" spans="2:12" ht="10.5" customHeight="1" x14ac:dyDescent="0.2"/>
    <row r="19" spans="2:12" ht="15" x14ac:dyDescent="0.25">
      <c r="B19" s="32" t="s">
        <v>106</v>
      </c>
      <c r="C19" s="33"/>
      <c r="D19" s="34"/>
      <c r="E19" s="122" t="s">
        <v>101</v>
      </c>
      <c r="F19" s="122"/>
      <c r="G19" s="122"/>
    </row>
    <row r="20" spans="2:12" ht="15" x14ac:dyDescent="0.25">
      <c r="E20" s="30" t="s">
        <v>15</v>
      </c>
      <c r="F20" s="30" t="s">
        <v>102</v>
      </c>
      <c r="J20" s="32"/>
      <c r="K20" s="32"/>
      <c r="L20" s="35"/>
    </row>
    <row r="21" spans="2:12" x14ac:dyDescent="0.2">
      <c r="E21" s="30" t="s">
        <v>18</v>
      </c>
      <c r="F21" s="30" t="s">
        <v>103</v>
      </c>
      <c r="H21" s="123"/>
      <c r="I21" s="123"/>
      <c r="J21" s="123"/>
      <c r="K21" s="70"/>
    </row>
    <row r="22" spans="2:12" x14ac:dyDescent="0.2">
      <c r="E22" s="30" t="s">
        <v>21</v>
      </c>
      <c r="F22" s="30" t="s">
        <v>104</v>
      </c>
    </row>
    <row r="23" spans="2:12" x14ac:dyDescent="0.2">
      <c r="F23" s="123"/>
      <c r="G23" s="123"/>
      <c r="H23" s="123"/>
      <c r="I23" s="123"/>
      <c r="J23" s="123"/>
      <c r="K23" s="70"/>
    </row>
    <row r="24" spans="2:12" ht="10.5" customHeight="1" x14ac:dyDescent="0.2"/>
    <row r="25" spans="2:12" ht="15" x14ac:dyDescent="0.25">
      <c r="B25" s="32" t="s">
        <v>107</v>
      </c>
      <c r="C25" s="33"/>
      <c r="D25" s="34"/>
      <c r="E25" s="122" t="s">
        <v>101</v>
      </c>
      <c r="F25" s="122"/>
      <c r="G25" s="122"/>
    </row>
    <row r="26" spans="2:12" ht="15" x14ac:dyDescent="0.25">
      <c r="E26" s="30" t="s">
        <v>15</v>
      </c>
      <c r="F26" s="30" t="s">
        <v>102</v>
      </c>
      <c r="J26" s="32"/>
      <c r="K26" s="32"/>
      <c r="L26" s="35"/>
    </row>
    <row r="27" spans="2:12" x14ac:dyDescent="0.2">
      <c r="E27" s="30" t="s">
        <v>18</v>
      </c>
      <c r="F27" s="30" t="s">
        <v>103</v>
      </c>
      <c r="H27" s="123"/>
      <c r="I27" s="123"/>
      <c r="J27" s="123"/>
      <c r="K27" s="70"/>
    </row>
    <row r="28" spans="2:12" x14ac:dyDescent="0.2">
      <c r="E28" s="30" t="s">
        <v>21</v>
      </c>
      <c r="F28" s="30" t="s">
        <v>104</v>
      </c>
    </row>
    <row r="29" spans="2:12" x14ac:dyDescent="0.2">
      <c r="F29" s="123"/>
      <c r="G29" s="123"/>
      <c r="H29" s="123"/>
      <c r="I29" s="123"/>
      <c r="J29" s="123"/>
      <c r="K29" s="70"/>
    </row>
    <row r="30" spans="2:12" ht="10.5" customHeight="1" x14ac:dyDescent="0.2"/>
    <row r="31" spans="2:12" ht="15" x14ac:dyDescent="0.25">
      <c r="B31" s="32" t="s">
        <v>108</v>
      </c>
      <c r="C31" s="33"/>
      <c r="D31" s="34"/>
      <c r="E31" s="122" t="s">
        <v>101</v>
      </c>
      <c r="F31" s="122"/>
      <c r="G31" s="122"/>
    </row>
    <row r="32" spans="2:12" ht="15" x14ac:dyDescent="0.25">
      <c r="E32" s="30" t="s">
        <v>15</v>
      </c>
      <c r="F32" s="30" t="s">
        <v>102</v>
      </c>
      <c r="J32" s="32"/>
      <c r="K32" s="32"/>
      <c r="L32" s="35"/>
    </row>
    <row r="33" spans="2:12" x14ac:dyDescent="0.2">
      <c r="E33" s="30" t="s">
        <v>18</v>
      </c>
      <c r="F33" s="30" t="s">
        <v>103</v>
      </c>
      <c r="H33" s="123"/>
      <c r="I33" s="123"/>
      <c r="J33" s="123"/>
      <c r="K33" s="70"/>
    </row>
    <row r="34" spans="2:12" x14ac:dyDescent="0.2">
      <c r="E34" s="30" t="s">
        <v>21</v>
      </c>
      <c r="F34" s="30" t="s">
        <v>104</v>
      </c>
    </row>
    <row r="35" spans="2:12" x14ac:dyDescent="0.2">
      <c r="F35" s="123"/>
      <c r="G35" s="123"/>
      <c r="H35" s="123"/>
      <c r="I35" s="123"/>
      <c r="J35" s="123"/>
      <c r="K35" s="70"/>
    </row>
    <row r="36" spans="2:12" ht="10.5" customHeight="1" x14ac:dyDescent="0.2"/>
    <row r="37" spans="2:12" ht="15" x14ac:dyDescent="0.25">
      <c r="B37" s="32" t="s">
        <v>109</v>
      </c>
      <c r="C37" s="33"/>
      <c r="D37" s="34"/>
      <c r="E37" s="122" t="s">
        <v>101</v>
      </c>
      <c r="F37" s="122"/>
      <c r="G37" s="122"/>
    </row>
    <row r="38" spans="2:12" ht="15" x14ac:dyDescent="0.25">
      <c r="E38" s="30" t="s">
        <v>15</v>
      </c>
      <c r="F38" s="30" t="s">
        <v>102</v>
      </c>
      <c r="J38" s="32"/>
      <c r="K38" s="32"/>
      <c r="L38" s="35"/>
    </row>
    <row r="39" spans="2:12" x14ac:dyDescent="0.2">
      <c r="E39" s="30" t="s">
        <v>18</v>
      </c>
      <c r="F39" s="30" t="s">
        <v>103</v>
      </c>
      <c r="H39" s="123"/>
      <c r="I39" s="123"/>
      <c r="J39" s="123"/>
      <c r="K39" s="70"/>
    </row>
    <row r="40" spans="2:12" x14ac:dyDescent="0.2">
      <c r="E40" s="30" t="s">
        <v>21</v>
      </c>
      <c r="F40" s="30" t="s">
        <v>104</v>
      </c>
    </row>
    <row r="41" spans="2:12" x14ac:dyDescent="0.2">
      <c r="F41" s="123"/>
      <c r="G41" s="123"/>
      <c r="H41" s="123"/>
      <c r="I41" s="123"/>
      <c r="J41" s="123"/>
      <c r="K41" s="70"/>
    </row>
    <row r="42" spans="2:12" ht="10.5" customHeight="1" x14ac:dyDescent="0.2"/>
    <row r="43" spans="2:12" ht="15" x14ac:dyDescent="0.25">
      <c r="B43" s="32" t="s">
        <v>110</v>
      </c>
      <c r="C43" s="33"/>
      <c r="D43" s="34"/>
      <c r="E43" s="122" t="s">
        <v>101</v>
      </c>
      <c r="F43" s="122"/>
      <c r="G43" s="122"/>
    </row>
    <row r="44" spans="2:12" ht="15" x14ac:dyDescent="0.25">
      <c r="E44" s="30" t="s">
        <v>15</v>
      </c>
      <c r="F44" s="30" t="s">
        <v>102</v>
      </c>
      <c r="J44" s="32"/>
      <c r="K44" s="32"/>
      <c r="L44" s="35"/>
    </row>
    <row r="45" spans="2:12" x14ac:dyDescent="0.2">
      <c r="E45" s="30" t="s">
        <v>18</v>
      </c>
      <c r="F45" s="30" t="s">
        <v>103</v>
      </c>
      <c r="H45" s="123"/>
      <c r="I45" s="123"/>
      <c r="J45" s="123"/>
      <c r="K45" s="70"/>
    </row>
    <row r="46" spans="2:12" x14ac:dyDescent="0.2">
      <c r="E46" s="30" t="s">
        <v>21</v>
      </c>
      <c r="F46" s="30" t="s">
        <v>104</v>
      </c>
    </row>
    <row r="47" spans="2:12" x14ac:dyDescent="0.2">
      <c r="F47" s="123"/>
      <c r="G47" s="123"/>
      <c r="H47" s="123"/>
      <c r="I47" s="123"/>
      <c r="J47" s="123"/>
      <c r="K47" s="70"/>
    </row>
    <row r="49" spans="2:12" ht="15" x14ac:dyDescent="0.25">
      <c r="B49" s="32" t="s">
        <v>111</v>
      </c>
      <c r="C49" s="33"/>
      <c r="D49" s="34"/>
      <c r="E49" s="122" t="s">
        <v>101</v>
      </c>
      <c r="F49" s="122"/>
      <c r="G49" s="122"/>
    </row>
    <row r="50" spans="2:12" ht="15" x14ac:dyDescent="0.25">
      <c r="E50" s="30" t="s">
        <v>15</v>
      </c>
      <c r="F50" s="30" t="s">
        <v>102</v>
      </c>
      <c r="J50" s="32"/>
      <c r="K50" s="32"/>
      <c r="L50" s="35"/>
    </row>
    <row r="51" spans="2:12" x14ac:dyDescent="0.2">
      <c r="E51" s="30" t="s">
        <v>18</v>
      </c>
      <c r="F51" s="30" t="s">
        <v>103</v>
      </c>
      <c r="H51" s="123"/>
      <c r="I51" s="123"/>
      <c r="J51" s="123"/>
      <c r="K51" s="70"/>
    </row>
    <row r="52" spans="2:12" x14ac:dyDescent="0.2">
      <c r="E52" s="30" t="s">
        <v>21</v>
      </c>
      <c r="F52" s="30" t="s">
        <v>104</v>
      </c>
    </row>
    <row r="53" spans="2:12" x14ac:dyDescent="0.2">
      <c r="F53" s="123"/>
      <c r="G53" s="123"/>
      <c r="H53" s="123"/>
      <c r="I53" s="123"/>
      <c r="J53" s="123"/>
      <c r="K53" s="70"/>
    </row>
    <row r="54" spans="2:12" ht="12" customHeight="1" x14ac:dyDescent="0.2"/>
    <row r="55" spans="2:12" ht="15" x14ac:dyDescent="0.25">
      <c r="B55" s="32" t="s">
        <v>112</v>
      </c>
      <c r="C55" s="33"/>
      <c r="D55" s="34"/>
      <c r="E55" s="122" t="s">
        <v>101</v>
      </c>
      <c r="F55" s="122"/>
      <c r="G55" s="122"/>
    </row>
    <row r="56" spans="2:12" ht="15" x14ac:dyDescent="0.25">
      <c r="E56" s="30" t="s">
        <v>15</v>
      </c>
      <c r="F56" s="30" t="s">
        <v>102</v>
      </c>
      <c r="J56" s="32"/>
      <c r="K56" s="32"/>
      <c r="L56" s="35"/>
    </row>
    <row r="57" spans="2:12" x14ac:dyDescent="0.2">
      <c r="E57" s="30" t="s">
        <v>18</v>
      </c>
      <c r="F57" s="30" t="s">
        <v>103</v>
      </c>
      <c r="H57" s="123"/>
      <c r="I57" s="123"/>
      <c r="J57" s="123"/>
      <c r="K57" s="70"/>
    </row>
    <row r="58" spans="2:12" x14ac:dyDescent="0.2">
      <c r="E58" s="30" t="s">
        <v>21</v>
      </c>
      <c r="F58" s="30" t="s">
        <v>104</v>
      </c>
    </row>
    <row r="59" spans="2:12" x14ac:dyDescent="0.2">
      <c r="F59" s="123"/>
      <c r="G59" s="123"/>
      <c r="H59" s="123"/>
      <c r="I59" s="123"/>
      <c r="J59" s="123"/>
      <c r="K59" s="70"/>
    </row>
    <row r="60" spans="2:12" ht="12" customHeight="1" x14ac:dyDescent="0.2"/>
    <row r="61" spans="2:12" ht="15" x14ac:dyDescent="0.25">
      <c r="B61" s="32" t="s">
        <v>113</v>
      </c>
      <c r="C61" s="33"/>
      <c r="D61" s="34"/>
      <c r="E61" s="122" t="s">
        <v>101</v>
      </c>
      <c r="F61" s="122"/>
      <c r="G61" s="122"/>
    </row>
    <row r="62" spans="2:12" ht="15" x14ac:dyDescent="0.25">
      <c r="E62" s="30" t="s">
        <v>15</v>
      </c>
      <c r="F62" s="30" t="s">
        <v>102</v>
      </c>
      <c r="J62" s="32"/>
      <c r="K62" s="32"/>
      <c r="L62" s="35"/>
    </row>
    <row r="63" spans="2:12" x14ac:dyDescent="0.2">
      <c r="E63" s="30" t="s">
        <v>18</v>
      </c>
      <c r="F63" s="30" t="s">
        <v>103</v>
      </c>
      <c r="H63" s="123"/>
      <c r="I63" s="123"/>
      <c r="J63" s="123"/>
      <c r="K63" s="70"/>
    </row>
    <row r="64" spans="2:12" x14ac:dyDescent="0.2">
      <c r="E64" s="30" t="s">
        <v>21</v>
      </c>
      <c r="F64" s="30" t="s">
        <v>104</v>
      </c>
    </row>
    <row r="65" spans="2:12" x14ac:dyDescent="0.2">
      <c r="F65" s="123"/>
      <c r="G65" s="123"/>
      <c r="H65" s="123"/>
      <c r="I65" s="123"/>
      <c r="J65" s="123"/>
      <c r="K65" s="70"/>
    </row>
    <row r="66" spans="2:12" ht="12" customHeight="1" x14ac:dyDescent="0.2"/>
    <row r="67" spans="2:12" ht="15" x14ac:dyDescent="0.25">
      <c r="B67" s="32" t="s">
        <v>114</v>
      </c>
      <c r="C67" s="33"/>
      <c r="D67" s="34"/>
      <c r="E67" s="122" t="s">
        <v>101</v>
      </c>
      <c r="F67" s="122"/>
      <c r="G67" s="122"/>
    </row>
    <row r="68" spans="2:12" ht="15" x14ac:dyDescent="0.25">
      <c r="E68" s="30" t="s">
        <v>15</v>
      </c>
      <c r="F68" s="30" t="s">
        <v>102</v>
      </c>
      <c r="J68" s="32"/>
      <c r="K68" s="32"/>
      <c r="L68" s="35"/>
    </row>
    <row r="69" spans="2:12" x14ac:dyDescent="0.2">
      <c r="E69" s="30" t="s">
        <v>18</v>
      </c>
      <c r="F69" s="30" t="s">
        <v>103</v>
      </c>
      <c r="H69" s="123"/>
      <c r="I69" s="123"/>
      <c r="J69" s="123"/>
      <c r="K69" s="70"/>
    </row>
    <row r="70" spans="2:12" x14ac:dyDescent="0.2">
      <c r="E70" s="30" t="s">
        <v>21</v>
      </c>
      <c r="F70" s="30" t="s">
        <v>104</v>
      </c>
    </row>
    <row r="71" spans="2:12" x14ac:dyDescent="0.2">
      <c r="F71" s="123"/>
      <c r="G71" s="123"/>
      <c r="H71" s="123"/>
      <c r="I71" s="123"/>
      <c r="J71" s="123"/>
      <c r="K71" s="70"/>
    </row>
    <row r="72" spans="2:12" ht="12" customHeight="1" x14ac:dyDescent="0.2"/>
    <row r="73" spans="2:12" ht="15" x14ac:dyDescent="0.25">
      <c r="B73" s="32" t="s">
        <v>115</v>
      </c>
      <c r="C73" s="33"/>
      <c r="D73" s="34"/>
      <c r="E73" s="122" t="s">
        <v>101</v>
      </c>
      <c r="F73" s="122"/>
      <c r="G73" s="122"/>
    </row>
    <row r="74" spans="2:12" ht="15" x14ac:dyDescent="0.25">
      <c r="E74" s="30" t="s">
        <v>15</v>
      </c>
      <c r="F74" s="30" t="s">
        <v>102</v>
      </c>
      <c r="J74" s="32"/>
      <c r="K74" s="32"/>
      <c r="L74" s="35"/>
    </row>
    <row r="75" spans="2:12" x14ac:dyDescent="0.2">
      <c r="E75" s="30" t="s">
        <v>18</v>
      </c>
      <c r="F75" s="30" t="s">
        <v>103</v>
      </c>
      <c r="H75" s="123"/>
      <c r="I75" s="123"/>
      <c r="J75" s="123"/>
      <c r="K75" s="70"/>
    </row>
    <row r="76" spans="2:12" x14ac:dyDescent="0.2">
      <c r="E76" s="30" t="s">
        <v>21</v>
      </c>
      <c r="F76" s="30" t="s">
        <v>104</v>
      </c>
    </row>
    <row r="77" spans="2:12" x14ac:dyDescent="0.2">
      <c r="F77" s="123"/>
      <c r="G77" s="123"/>
      <c r="H77" s="123"/>
      <c r="I77" s="123"/>
      <c r="J77" s="123"/>
      <c r="K77" s="70"/>
    </row>
    <row r="78" spans="2:12" ht="12" customHeight="1" x14ac:dyDescent="0.2"/>
    <row r="79" spans="2:12" ht="15" x14ac:dyDescent="0.25">
      <c r="B79" s="32" t="s">
        <v>116</v>
      </c>
      <c r="C79" s="33"/>
      <c r="D79" s="34"/>
      <c r="E79" s="122" t="s">
        <v>101</v>
      </c>
      <c r="F79" s="122"/>
      <c r="G79" s="122"/>
    </row>
    <row r="80" spans="2:12" ht="15" x14ac:dyDescent="0.25">
      <c r="E80" s="30" t="s">
        <v>15</v>
      </c>
      <c r="F80" s="30" t="s">
        <v>102</v>
      </c>
      <c r="J80" s="32"/>
      <c r="K80" s="32"/>
      <c r="L80" s="35"/>
    </row>
    <row r="81" spans="2:12" x14ac:dyDescent="0.2">
      <c r="E81" s="30" t="s">
        <v>18</v>
      </c>
      <c r="F81" s="30" t="s">
        <v>103</v>
      </c>
      <c r="H81" s="123"/>
      <c r="I81" s="123"/>
      <c r="J81" s="123"/>
      <c r="K81" s="70"/>
    </row>
    <row r="82" spans="2:12" x14ac:dyDescent="0.2">
      <c r="E82" s="30" t="s">
        <v>21</v>
      </c>
      <c r="F82" s="30" t="s">
        <v>104</v>
      </c>
    </row>
    <row r="83" spans="2:12" x14ac:dyDescent="0.2">
      <c r="F83" s="123"/>
      <c r="G83" s="123"/>
      <c r="H83" s="123"/>
      <c r="I83" s="123"/>
      <c r="J83" s="123"/>
      <c r="K83" s="70"/>
    </row>
    <row r="84" spans="2:12" ht="12" customHeight="1" x14ac:dyDescent="0.2"/>
    <row r="85" spans="2:12" ht="15" x14ac:dyDescent="0.25">
      <c r="B85" s="32" t="s">
        <v>117</v>
      </c>
      <c r="C85" s="33"/>
      <c r="D85" s="34"/>
      <c r="E85" s="122" t="s">
        <v>101</v>
      </c>
      <c r="F85" s="122"/>
      <c r="G85" s="122"/>
    </row>
    <row r="86" spans="2:12" ht="15" x14ac:dyDescent="0.25">
      <c r="E86" s="30" t="s">
        <v>15</v>
      </c>
      <c r="F86" s="30" t="s">
        <v>102</v>
      </c>
      <c r="J86" s="32"/>
      <c r="K86" s="32"/>
      <c r="L86" s="35"/>
    </row>
    <row r="87" spans="2:12" x14ac:dyDescent="0.2">
      <c r="E87" s="30" t="s">
        <v>18</v>
      </c>
      <c r="F87" s="30" t="s">
        <v>103</v>
      </c>
      <c r="H87" s="123"/>
      <c r="I87" s="123"/>
      <c r="J87" s="123"/>
      <c r="K87" s="70"/>
    </row>
    <row r="88" spans="2:12" x14ac:dyDescent="0.2">
      <c r="E88" s="30" t="s">
        <v>21</v>
      </c>
      <c r="F88" s="30" t="s">
        <v>104</v>
      </c>
    </row>
    <row r="89" spans="2:12" x14ac:dyDescent="0.2">
      <c r="F89" s="123"/>
      <c r="G89" s="123"/>
      <c r="H89" s="123"/>
      <c r="I89" s="123"/>
      <c r="J89" s="123"/>
      <c r="K89" s="70"/>
    </row>
    <row r="90" spans="2:12" ht="12" customHeight="1" x14ac:dyDescent="0.2"/>
    <row r="91" spans="2:12" ht="15" x14ac:dyDescent="0.25">
      <c r="B91" s="32" t="s">
        <v>118</v>
      </c>
      <c r="C91" s="33"/>
      <c r="D91" s="34"/>
      <c r="E91" s="122" t="s">
        <v>101</v>
      </c>
      <c r="F91" s="122"/>
      <c r="G91" s="122"/>
    </row>
    <row r="92" spans="2:12" ht="15" x14ac:dyDescent="0.25">
      <c r="E92" s="30" t="s">
        <v>15</v>
      </c>
      <c r="F92" s="30" t="s">
        <v>102</v>
      </c>
      <c r="J92" s="32"/>
      <c r="K92" s="32"/>
      <c r="L92" s="35"/>
    </row>
    <row r="93" spans="2:12" x14ac:dyDescent="0.2">
      <c r="E93" s="30" t="s">
        <v>18</v>
      </c>
      <c r="F93" s="30" t="s">
        <v>103</v>
      </c>
      <c r="H93" s="123"/>
      <c r="I93" s="123"/>
      <c r="J93" s="123"/>
      <c r="K93" s="70"/>
    </row>
    <row r="94" spans="2:12" x14ac:dyDescent="0.2">
      <c r="E94" s="30" t="s">
        <v>21</v>
      </c>
      <c r="F94" s="30" t="s">
        <v>104</v>
      </c>
    </row>
    <row r="95" spans="2:12" x14ac:dyDescent="0.2">
      <c r="F95" s="123"/>
      <c r="G95" s="123"/>
      <c r="H95" s="123"/>
      <c r="I95" s="123"/>
      <c r="J95" s="123"/>
      <c r="K95" s="70"/>
    </row>
    <row r="97" spans="2:12" ht="15.75" thickBot="1" x14ac:dyDescent="0.3">
      <c r="J97" s="37" t="s">
        <v>102</v>
      </c>
      <c r="K97" s="37"/>
      <c r="L97" s="38">
        <f>SUM(L8+L14+L20+L26+L32+L38+L44+L50+L56+L62+L68+L74+L80+L86+L92)</f>
        <v>0</v>
      </c>
    </row>
    <row r="98" spans="2:12" ht="15" thickTop="1" x14ac:dyDescent="0.2"/>
    <row r="99" spans="2:12" ht="15" x14ac:dyDescent="0.25">
      <c r="B99" s="31"/>
      <c r="C99" s="31"/>
    </row>
    <row r="100" spans="2:12" s="30" customFormat="1" ht="48.75" customHeight="1" x14ac:dyDescent="0.25">
      <c r="B100" s="31" t="s">
        <v>36</v>
      </c>
      <c r="C100" s="31" t="s">
        <v>119</v>
      </c>
      <c r="D100" s="31"/>
      <c r="E100" s="31"/>
      <c r="F100" s="31"/>
    </row>
    <row r="101" spans="2:12" s="30" customFormat="1" x14ac:dyDescent="0.2">
      <c r="J101" s="79" t="s">
        <v>120</v>
      </c>
      <c r="L101" s="79" t="s">
        <v>121</v>
      </c>
    </row>
    <row r="102" spans="2:12" s="30" customFormat="1" ht="15" x14ac:dyDescent="0.25">
      <c r="C102" s="82" t="s">
        <v>122</v>
      </c>
      <c r="D102" s="31"/>
      <c r="E102" s="31"/>
      <c r="F102" s="31"/>
      <c r="G102" s="31"/>
      <c r="H102" s="31"/>
      <c r="L102" s="72"/>
    </row>
    <row r="103" spans="2:12" s="30" customFormat="1" ht="19.5" customHeight="1" x14ac:dyDescent="0.25">
      <c r="B103" s="73"/>
      <c r="E103" s="30" t="s">
        <v>15</v>
      </c>
      <c r="F103" s="30" t="s">
        <v>120</v>
      </c>
      <c r="J103" s="35"/>
      <c r="L103" s="74"/>
    </row>
    <row r="104" spans="2:12" s="30" customFormat="1" ht="19.5" customHeight="1" x14ac:dyDescent="0.25">
      <c r="B104" s="73"/>
      <c r="E104" s="30" t="s">
        <v>123</v>
      </c>
      <c r="F104" s="30" t="s">
        <v>124</v>
      </c>
      <c r="L104" s="35"/>
    </row>
    <row r="105" spans="2:12" s="30" customFormat="1" x14ac:dyDescent="0.2">
      <c r="B105" s="73"/>
      <c r="L105" s="72"/>
    </row>
    <row r="106" spans="2:12" s="30" customFormat="1" ht="15" x14ac:dyDescent="0.25">
      <c r="C106" s="82" t="s">
        <v>125</v>
      </c>
      <c r="L106" s="72"/>
    </row>
    <row r="107" spans="2:12" s="30" customFormat="1" ht="19.5" customHeight="1" x14ac:dyDescent="0.25">
      <c r="B107" s="73"/>
      <c r="E107" s="30" t="s">
        <v>15</v>
      </c>
      <c r="F107" s="30" t="s">
        <v>120</v>
      </c>
      <c r="J107" s="35"/>
      <c r="L107" s="72"/>
    </row>
    <row r="108" spans="2:12" s="30" customFormat="1" ht="19.5" customHeight="1" x14ac:dyDescent="0.25">
      <c r="B108" s="73"/>
      <c r="E108" s="30" t="s">
        <v>123</v>
      </c>
      <c r="F108" s="30" t="s">
        <v>124</v>
      </c>
      <c r="L108" s="35"/>
    </row>
    <row r="109" spans="2:12" s="30" customFormat="1" x14ac:dyDescent="0.2">
      <c r="B109" s="73"/>
      <c r="L109" s="72"/>
    </row>
    <row r="110" spans="2:12" s="30" customFormat="1" ht="15" x14ac:dyDescent="0.25">
      <c r="C110" s="73" t="s">
        <v>126</v>
      </c>
      <c r="L110" s="72"/>
    </row>
    <row r="111" spans="2:12" s="30" customFormat="1" ht="19.5" customHeight="1" x14ac:dyDescent="0.25">
      <c r="B111" s="73" t="s">
        <v>127</v>
      </c>
      <c r="E111" s="30" t="s">
        <v>15</v>
      </c>
      <c r="F111" s="30" t="s">
        <v>120</v>
      </c>
      <c r="J111" s="35"/>
      <c r="L111" s="72"/>
    </row>
    <row r="112" spans="2:12" s="30" customFormat="1" ht="19.5" customHeight="1" x14ac:dyDescent="0.25">
      <c r="E112" s="30" t="s">
        <v>123</v>
      </c>
      <c r="F112" s="30" t="s">
        <v>124</v>
      </c>
      <c r="L112" s="35"/>
    </row>
    <row r="113" spans="2:12" s="30" customFormat="1" x14ac:dyDescent="0.2">
      <c r="L113" s="75"/>
    </row>
    <row r="114" spans="2:12" s="30" customFormat="1" ht="15" x14ac:dyDescent="0.25">
      <c r="C114" s="31" t="s">
        <v>128</v>
      </c>
      <c r="L114" s="75"/>
    </row>
    <row r="115" spans="2:12" s="30" customFormat="1" ht="19.5" customHeight="1" x14ac:dyDescent="0.25">
      <c r="E115" s="30" t="s">
        <v>15</v>
      </c>
      <c r="F115" s="30" t="s">
        <v>120</v>
      </c>
      <c r="J115" s="35"/>
      <c r="L115" s="74"/>
    </row>
    <row r="116" spans="2:12" s="30" customFormat="1" ht="19.5" customHeight="1" x14ac:dyDescent="0.25">
      <c r="E116" s="30" t="s">
        <v>123</v>
      </c>
      <c r="F116" s="30" t="s">
        <v>124</v>
      </c>
      <c r="L116" s="35"/>
    </row>
    <row r="117" spans="2:12" s="30" customFormat="1" x14ac:dyDescent="0.2">
      <c r="L117" s="75"/>
    </row>
    <row r="118" spans="2:12" s="30" customFormat="1" ht="24" customHeight="1" x14ac:dyDescent="0.25">
      <c r="B118" s="31"/>
      <c r="C118" s="31" t="s">
        <v>129</v>
      </c>
      <c r="J118" s="36" t="s">
        <v>130</v>
      </c>
      <c r="L118" s="77">
        <f>SUM(L104,L108,L112,L116)</f>
        <v>0</v>
      </c>
    </row>
    <row r="119" spans="2:12" s="30" customFormat="1" x14ac:dyDescent="0.2">
      <c r="L119" s="75"/>
    </row>
    <row r="120" spans="2:12" s="30" customFormat="1" ht="15" x14ac:dyDescent="0.25">
      <c r="B120" s="31" t="s">
        <v>39</v>
      </c>
      <c r="C120" s="31" t="s">
        <v>131</v>
      </c>
    </row>
    <row r="121" spans="2:12" ht="24" customHeight="1" thickBot="1" x14ac:dyDescent="0.3">
      <c r="J121" s="36" t="s">
        <v>132</v>
      </c>
      <c r="L121" s="76">
        <f>L97+L118</f>
        <v>0</v>
      </c>
    </row>
    <row r="122" spans="2:12" ht="15" thickTop="1" x14ac:dyDescent="0.2"/>
  </sheetData>
  <sheetProtection algorithmName="SHA-512" hashValue="Mq8Byc2hVFvs+hIoxnwZkI3Pq+ouwrT9aakKsewwYN0WwOdfBMakaMdUUHcYJubjoUDR2DpyryTIpVUHJ5nT2w==" saltValue="tGfihhgWY4RVUmyOfVCKIQ==" spinCount="100000" sheet="1" objects="1" scenarios="1"/>
  <mergeCells count="49">
    <mergeCell ref="B1:L1"/>
    <mergeCell ref="B2:L2"/>
    <mergeCell ref="B3:L3"/>
    <mergeCell ref="H51:J51"/>
    <mergeCell ref="F53:J53"/>
    <mergeCell ref="E7:G7"/>
    <mergeCell ref="H15:J15"/>
    <mergeCell ref="F17:J17"/>
    <mergeCell ref="F35:J35"/>
    <mergeCell ref="H39:J39"/>
    <mergeCell ref="E31:G31"/>
    <mergeCell ref="B4:L4"/>
    <mergeCell ref="F41:J41"/>
    <mergeCell ref="H9:J9"/>
    <mergeCell ref="F11:J11"/>
    <mergeCell ref="E13:G13"/>
    <mergeCell ref="H57:J57"/>
    <mergeCell ref="E61:G61"/>
    <mergeCell ref="E67:G67"/>
    <mergeCell ref="E73:G73"/>
    <mergeCell ref="H69:J69"/>
    <mergeCell ref="F71:J71"/>
    <mergeCell ref="F65:J65"/>
    <mergeCell ref="H63:J63"/>
    <mergeCell ref="F59:J59"/>
    <mergeCell ref="F95:J95"/>
    <mergeCell ref="H75:J75"/>
    <mergeCell ref="F83:J83"/>
    <mergeCell ref="H93:J93"/>
    <mergeCell ref="E85:G85"/>
    <mergeCell ref="E91:G91"/>
    <mergeCell ref="F77:J77"/>
    <mergeCell ref="E79:G79"/>
    <mergeCell ref="H81:J81"/>
    <mergeCell ref="F89:J89"/>
    <mergeCell ref="H87:J87"/>
    <mergeCell ref="E19:G19"/>
    <mergeCell ref="H21:J21"/>
    <mergeCell ref="E49:G49"/>
    <mergeCell ref="E55:G55"/>
    <mergeCell ref="E43:G43"/>
    <mergeCell ref="F29:J29"/>
    <mergeCell ref="E37:G37"/>
    <mergeCell ref="H45:J45"/>
    <mergeCell ref="F47:J47"/>
    <mergeCell ref="H27:J27"/>
    <mergeCell ref="H33:J33"/>
    <mergeCell ref="E25:G25"/>
    <mergeCell ref="F23:J23"/>
  </mergeCells>
  <phoneticPr fontId="20" type="noConversion"/>
  <pageMargins left="0.5" right="0.75" top="0.5" bottom="0.5" header="0.3" footer="0.3"/>
  <pageSetup fitToHeight="0" orientation="portrait" r:id="rId1"/>
  <headerFooter alignWithMargins="0">
    <oddFooter>&amp;L&amp;9&amp;A&amp;C&amp;9&amp;P of &amp;N</oddFooter>
  </headerFooter>
  <rowBreaks count="2" manualBreakCount="2">
    <brk id="47" min="1" max="11" man="1"/>
    <brk id="99" min="1"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J29"/>
  <sheetViews>
    <sheetView showGridLines="0" topLeftCell="A9" zoomScale="115" zoomScaleNormal="115" zoomScaleSheetLayoutView="100" workbookViewId="0">
      <selection activeCell="F19" sqref="F19"/>
    </sheetView>
  </sheetViews>
  <sheetFormatPr defaultRowHeight="12.75" x14ac:dyDescent="0.2"/>
  <cols>
    <col min="6" max="6" width="19.85546875" customWidth="1"/>
    <col min="7" max="7" width="17.5703125" bestFit="1" customWidth="1"/>
    <col min="8" max="8" width="10.28515625" customWidth="1"/>
  </cols>
  <sheetData>
    <row r="2" spans="2:8" ht="15.75" x14ac:dyDescent="0.2">
      <c r="B2" s="126" t="s">
        <v>133</v>
      </c>
      <c r="C2" s="126"/>
      <c r="D2" s="126"/>
      <c r="E2" s="126"/>
      <c r="F2" s="126"/>
      <c r="G2" s="126"/>
      <c r="H2" s="126"/>
    </row>
    <row r="3" spans="2:8" ht="15.75" x14ac:dyDescent="0.2">
      <c r="B3" s="126" t="s">
        <v>134</v>
      </c>
      <c r="C3" s="126"/>
      <c r="D3" s="126"/>
      <c r="E3" s="126"/>
      <c r="F3" s="126"/>
      <c r="G3" s="126"/>
      <c r="H3" s="126"/>
    </row>
    <row r="5" spans="2:8" ht="15" customHeight="1" x14ac:dyDescent="0.2">
      <c r="B5" s="130" t="s">
        <v>135</v>
      </c>
      <c r="C5" s="130"/>
      <c r="D5" s="130"/>
      <c r="E5" s="130"/>
      <c r="F5" s="130"/>
      <c r="G5" s="130"/>
      <c r="H5" s="130"/>
    </row>
    <row r="6" spans="2:8" ht="12.75" customHeight="1" x14ac:dyDescent="0.2">
      <c r="B6" s="130"/>
      <c r="C6" s="130"/>
      <c r="D6" s="130"/>
      <c r="E6" s="130"/>
      <c r="F6" s="130"/>
      <c r="G6" s="130"/>
      <c r="H6" s="130"/>
    </row>
    <row r="7" spans="2:8" ht="12.75" customHeight="1" x14ac:dyDescent="0.2">
      <c r="B7" s="130"/>
      <c r="C7" s="130"/>
      <c r="D7" s="130"/>
      <c r="E7" s="130"/>
      <c r="F7" s="130"/>
      <c r="G7" s="130"/>
      <c r="H7" s="130"/>
    </row>
    <row r="8" spans="2:8" ht="12.75" customHeight="1" x14ac:dyDescent="0.2">
      <c r="B8" s="130"/>
      <c r="C8" s="130"/>
      <c r="D8" s="130"/>
      <c r="E8" s="130"/>
      <c r="F8" s="130"/>
      <c r="G8" s="130"/>
      <c r="H8" s="130"/>
    </row>
    <row r="9" spans="2:8" ht="48" customHeight="1" x14ac:dyDescent="0.2">
      <c r="B9" s="130"/>
      <c r="C9" s="130"/>
      <c r="D9" s="130"/>
      <c r="E9" s="130"/>
      <c r="F9" s="130"/>
      <c r="G9" s="130"/>
      <c r="H9" s="130"/>
    </row>
    <row r="11" spans="2:8" ht="15" customHeight="1" x14ac:dyDescent="0.2">
      <c r="B11" s="130" t="s">
        <v>136</v>
      </c>
      <c r="C11" s="130"/>
      <c r="D11" s="130"/>
      <c r="E11" s="130"/>
      <c r="F11" s="130"/>
      <c r="G11" s="130"/>
      <c r="H11" s="130"/>
    </row>
    <row r="12" spans="2:8" ht="12.75" customHeight="1" x14ac:dyDescent="0.2">
      <c r="B12" s="130"/>
      <c r="C12" s="130"/>
      <c r="D12" s="130"/>
      <c r="E12" s="130"/>
      <c r="F12" s="130"/>
      <c r="G12" s="130"/>
      <c r="H12" s="130"/>
    </row>
    <row r="13" spans="2:8" ht="12.75" customHeight="1" x14ac:dyDescent="0.2">
      <c r="B13" s="130"/>
      <c r="C13" s="130"/>
      <c r="D13" s="130"/>
      <c r="E13" s="130"/>
      <c r="F13" s="130"/>
      <c r="G13" s="130"/>
      <c r="H13" s="130"/>
    </row>
    <row r="14" spans="2:8" ht="12.75" customHeight="1" x14ac:dyDescent="0.2">
      <c r="B14" s="130"/>
      <c r="C14" s="130"/>
      <c r="D14" s="130"/>
      <c r="E14" s="130"/>
      <c r="F14" s="130"/>
      <c r="G14" s="130"/>
      <c r="H14" s="130"/>
    </row>
    <row r="15" spans="2:8" ht="25.5" customHeight="1" x14ac:dyDescent="0.2">
      <c r="B15" s="130"/>
      <c r="C15" s="130"/>
      <c r="D15" s="130"/>
      <c r="E15" s="130"/>
      <c r="F15" s="130"/>
      <c r="G15" s="130"/>
      <c r="H15" s="130"/>
    </row>
    <row r="16" spans="2:8" ht="12.75" customHeight="1" x14ac:dyDescent="0.2">
      <c r="B16" s="44"/>
      <c r="C16" s="44"/>
      <c r="D16" s="44"/>
      <c r="E16" s="44"/>
      <c r="F16" s="44"/>
      <c r="G16" s="44"/>
      <c r="H16" s="44"/>
    </row>
    <row r="17" spans="2:10" ht="15.75" x14ac:dyDescent="0.25">
      <c r="B17" s="39" t="s">
        <v>137</v>
      </c>
      <c r="F17" s="128">
        <v>0</v>
      </c>
      <c r="G17" s="41"/>
    </row>
    <row r="18" spans="2:10" ht="15.75" x14ac:dyDescent="0.25">
      <c r="B18" s="39" t="s">
        <v>138</v>
      </c>
      <c r="C18" s="3"/>
      <c r="D18" s="3"/>
      <c r="E18" s="3"/>
      <c r="F18" s="129"/>
      <c r="G18" s="42" t="s">
        <v>139</v>
      </c>
      <c r="I18" s="3"/>
      <c r="J18" s="3"/>
    </row>
    <row r="19" spans="2:10" ht="15" x14ac:dyDescent="0.2">
      <c r="B19" s="3"/>
      <c r="C19" s="3"/>
      <c r="D19" s="3"/>
      <c r="E19" s="3"/>
      <c r="F19" s="3"/>
      <c r="G19" s="3"/>
      <c r="H19" s="3"/>
      <c r="I19" s="3"/>
      <c r="J19" s="3"/>
    </row>
    <row r="20" spans="2:10" ht="15" x14ac:dyDescent="0.2">
      <c r="B20" s="127" t="s">
        <v>140</v>
      </c>
      <c r="C20" s="127"/>
      <c r="D20" s="127"/>
      <c r="E20" s="127"/>
      <c r="F20" s="127"/>
      <c r="G20" s="127"/>
      <c r="H20" s="127"/>
      <c r="I20" s="40"/>
      <c r="J20" s="40"/>
    </row>
    <row r="21" spans="2:10" ht="48.75" customHeight="1" x14ac:dyDescent="0.2">
      <c r="B21" s="127"/>
      <c r="C21" s="127"/>
      <c r="D21" s="127"/>
      <c r="E21" s="127"/>
      <c r="F21" s="127"/>
      <c r="G21" s="127"/>
      <c r="H21" s="127"/>
    </row>
    <row r="29" spans="2:10" ht="15" x14ac:dyDescent="0.25">
      <c r="D29" s="43" t="s">
        <v>141</v>
      </c>
    </row>
  </sheetData>
  <sheetProtection algorithmName="SHA-512" hashValue="WUMvXz4IORLgTNP/oSiXWuzf7dEXTaOKpZ9LfQvehvmyiACpCoOFzlE3Ze7oG2I2pBxmAkQaexx5gnAP1I1iUg==" saltValue="KvZMr2X1sekyOPFgztvQgQ==" spinCount="100000" sheet="1" objects="1" scenarios="1"/>
  <mergeCells count="6">
    <mergeCell ref="B2:H2"/>
    <mergeCell ref="B3:H3"/>
    <mergeCell ref="B20:H21"/>
    <mergeCell ref="F17:F18"/>
    <mergeCell ref="B5:H9"/>
    <mergeCell ref="B11:H1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90"/>
  <sheetViews>
    <sheetView tabSelected="1" topLeftCell="A51" zoomScale="80" zoomScaleNormal="80" workbookViewId="0">
      <selection activeCell="I83" sqref="I83"/>
    </sheetView>
  </sheetViews>
  <sheetFormatPr defaultColWidth="9.140625" defaultRowHeight="14.25" x14ac:dyDescent="0.2"/>
  <cols>
    <col min="1" max="1" width="20" style="30" customWidth="1"/>
    <col min="2" max="2" width="19.140625" style="30" bestFit="1" customWidth="1"/>
    <col min="3" max="3" width="18" style="30" bestFit="1" customWidth="1"/>
    <col min="4" max="4" width="16.7109375" style="30" bestFit="1" customWidth="1"/>
    <col min="5" max="5" width="17.85546875" style="30" customWidth="1"/>
    <col min="6" max="13" width="16.7109375" style="30" bestFit="1" customWidth="1"/>
    <col min="14" max="252" width="8" style="30" customWidth="1"/>
    <col min="253" max="16384" width="9.140625" style="30"/>
  </cols>
  <sheetData>
    <row r="1" spans="1:13" ht="15" x14ac:dyDescent="0.25">
      <c r="A1" s="131" t="s">
        <v>142</v>
      </c>
      <c r="B1" s="132"/>
      <c r="C1" s="132"/>
      <c r="D1" s="132"/>
      <c r="E1" s="132"/>
      <c r="F1" s="132"/>
    </row>
    <row r="2" spans="1:13" ht="15" x14ac:dyDescent="0.25">
      <c r="A2" s="131" t="s">
        <v>143</v>
      </c>
      <c r="B2" s="132"/>
      <c r="C2" s="132"/>
      <c r="D2" s="132"/>
      <c r="E2" s="132"/>
      <c r="F2" s="132"/>
    </row>
    <row r="3" spans="1:13" x14ac:dyDescent="0.2">
      <c r="A3" s="132"/>
      <c r="B3" s="132"/>
      <c r="C3" s="132"/>
      <c r="D3" s="132"/>
      <c r="E3" s="132"/>
      <c r="F3" s="132"/>
    </row>
    <row r="4" spans="1:13" ht="15" x14ac:dyDescent="0.2">
      <c r="A4" s="83" t="s">
        <v>144</v>
      </c>
      <c r="B4" s="133" t="s">
        <v>145</v>
      </c>
      <c r="C4" s="132"/>
      <c r="D4" s="132"/>
      <c r="E4" s="132"/>
      <c r="F4" s="132"/>
    </row>
    <row r="5" spans="1:13" x14ac:dyDescent="0.2">
      <c r="A5" s="135" t="s">
        <v>146</v>
      </c>
      <c r="B5" s="132"/>
      <c r="C5" s="132"/>
      <c r="D5" s="132"/>
      <c r="E5" s="132"/>
      <c r="F5" s="132"/>
    </row>
    <row r="6" spans="1:13" ht="15" x14ac:dyDescent="0.2">
      <c r="A6" s="83" t="s">
        <v>147</v>
      </c>
      <c r="B6" s="133" t="s">
        <v>148</v>
      </c>
      <c r="C6" s="132"/>
      <c r="D6" s="132"/>
      <c r="E6" s="132"/>
      <c r="F6" s="132"/>
    </row>
    <row r="7" spans="1:13" ht="15" x14ac:dyDescent="0.2">
      <c r="A7" s="83" t="s">
        <v>149</v>
      </c>
      <c r="B7" s="133" t="s">
        <v>150</v>
      </c>
      <c r="C7" s="132"/>
      <c r="D7" s="132"/>
      <c r="E7" s="132"/>
      <c r="F7" s="132"/>
      <c r="H7" s="30" t="s">
        <v>141</v>
      </c>
    </row>
    <row r="8" spans="1:13" ht="15" x14ac:dyDescent="0.2">
      <c r="A8" s="83" t="s">
        <v>151</v>
      </c>
      <c r="B8" s="133" t="s">
        <v>152</v>
      </c>
      <c r="C8" s="132"/>
      <c r="D8" s="132"/>
      <c r="E8" s="132"/>
      <c r="F8" s="132"/>
    </row>
    <row r="9" spans="1:13" ht="15" x14ac:dyDescent="0.2">
      <c r="A9" s="83" t="s">
        <v>153</v>
      </c>
      <c r="B9" s="134" t="s">
        <v>169</v>
      </c>
      <c r="C9" s="132"/>
      <c r="D9" s="132"/>
      <c r="E9" s="132"/>
      <c r="F9" s="132"/>
    </row>
    <row r="11" spans="1:13" ht="15.75" thickBot="1" x14ac:dyDescent="0.3">
      <c r="A11" s="45" t="s">
        <v>154</v>
      </c>
      <c r="B11" s="45" t="s">
        <v>155</v>
      </c>
      <c r="C11" s="45" t="s">
        <v>156</v>
      </c>
      <c r="D11" s="45" t="s">
        <v>157</v>
      </c>
      <c r="E11" s="45" t="s">
        <v>158</v>
      </c>
      <c r="F11" s="45" t="s">
        <v>159</v>
      </c>
      <c r="G11" s="45" t="s">
        <v>160</v>
      </c>
      <c r="H11" s="45" t="s">
        <v>161</v>
      </c>
      <c r="I11" s="45" t="s">
        <v>162</v>
      </c>
      <c r="J11" s="45" t="s">
        <v>163</v>
      </c>
      <c r="K11" s="45" t="s">
        <v>164</v>
      </c>
      <c r="L11" s="45" t="s">
        <v>165</v>
      </c>
      <c r="M11" s="45" t="s">
        <v>166</v>
      </c>
    </row>
    <row r="12" spans="1:13" ht="15.75" thickTop="1" thickBot="1" x14ac:dyDescent="0.25">
      <c r="A12" s="46">
        <v>1985</v>
      </c>
      <c r="B12" s="64">
        <v>105.5</v>
      </c>
      <c r="C12" s="64">
        <v>106</v>
      </c>
      <c r="D12" s="64">
        <v>106.4</v>
      </c>
      <c r="E12" s="64">
        <v>106.9</v>
      </c>
      <c r="F12" s="64">
        <v>107.3</v>
      </c>
      <c r="G12" s="64">
        <v>107.6</v>
      </c>
      <c r="H12" s="64">
        <v>107.8</v>
      </c>
      <c r="I12" s="64">
        <v>108</v>
      </c>
      <c r="J12" s="64">
        <v>108.3</v>
      </c>
      <c r="K12" s="64">
        <v>108.7</v>
      </c>
      <c r="L12" s="64">
        <v>109</v>
      </c>
      <c r="M12" s="64">
        <v>109.3</v>
      </c>
    </row>
    <row r="13" spans="1:13" ht="15" thickBot="1" x14ac:dyDescent="0.25">
      <c r="A13" s="47">
        <v>1986</v>
      </c>
      <c r="B13" s="65">
        <v>109.6</v>
      </c>
      <c r="C13" s="65">
        <v>109.3</v>
      </c>
      <c r="D13" s="65">
        <v>108.8</v>
      </c>
      <c r="E13" s="65">
        <v>108.6</v>
      </c>
      <c r="F13" s="65">
        <v>108.9</v>
      </c>
      <c r="G13" s="65">
        <v>109.5</v>
      </c>
      <c r="H13" s="65">
        <v>109.5</v>
      </c>
      <c r="I13" s="65">
        <v>109.7</v>
      </c>
      <c r="J13" s="65">
        <v>110.2</v>
      </c>
      <c r="K13" s="65">
        <v>110.3</v>
      </c>
      <c r="L13" s="65">
        <v>110.4</v>
      </c>
      <c r="M13" s="65">
        <v>110.5</v>
      </c>
    </row>
    <row r="14" spans="1:13" ht="15" thickBot="1" x14ac:dyDescent="0.25">
      <c r="A14" s="46">
        <v>1987</v>
      </c>
      <c r="B14" s="64">
        <v>109.6</v>
      </c>
      <c r="C14" s="64">
        <v>109.7</v>
      </c>
      <c r="D14" s="64">
        <v>110.3</v>
      </c>
      <c r="E14" s="64">
        <v>110.9</v>
      </c>
      <c r="F14" s="64">
        <v>111.1</v>
      </c>
      <c r="G14" s="64">
        <v>112.1</v>
      </c>
      <c r="H14" s="64">
        <v>112.3</v>
      </c>
      <c r="I14" s="64">
        <v>113.1</v>
      </c>
      <c r="J14" s="64">
        <v>113.6</v>
      </c>
      <c r="K14" s="64">
        <v>113.5</v>
      </c>
      <c r="L14" s="64">
        <v>113.5</v>
      </c>
      <c r="M14" s="64">
        <v>113.3</v>
      </c>
    </row>
    <row r="15" spans="1:13" ht="15" thickBot="1" x14ac:dyDescent="0.25">
      <c r="A15" s="47">
        <v>1988</v>
      </c>
      <c r="B15" s="65">
        <v>113.4</v>
      </c>
      <c r="C15" s="65">
        <v>113.7</v>
      </c>
      <c r="D15" s="65">
        <v>114.3</v>
      </c>
      <c r="E15" s="65">
        <v>114.9</v>
      </c>
      <c r="F15" s="65">
        <v>115.5</v>
      </c>
      <c r="G15" s="65">
        <v>116</v>
      </c>
      <c r="H15" s="65">
        <v>116.6</v>
      </c>
      <c r="I15" s="65">
        <v>117.2</v>
      </c>
      <c r="J15" s="65">
        <v>117.7</v>
      </c>
      <c r="K15" s="65">
        <v>118.1</v>
      </c>
      <c r="L15" s="65">
        <v>118.1</v>
      </c>
      <c r="M15" s="65">
        <v>118.2</v>
      </c>
    </row>
    <row r="16" spans="1:13" ht="15" thickBot="1" x14ac:dyDescent="0.25">
      <c r="A16" s="48">
        <v>1989</v>
      </c>
      <c r="B16" s="66">
        <v>118.7</v>
      </c>
      <c r="C16" s="66">
        <v>119.3</v>
      </c>
      <c r="D16" s="66">
        <v>119.8</v>
      </c>
      <c r="E16" s="66">
        <v>120.8</v>
      </c>
      <c r="F16" s="66">
        <v>121.3</v>
      </c>
      <c r="G16" s="66">
        <v>121.8</v>
      </c>
      <c r="H16" s="66">
        <v>122</v>
      </c>
      <c r="I16" s="66">
        <v>122</v>
      </c>
      <c r="J16" s="66">
        <v>122.5</v>
      </c>
      <c r="K16" s="66">
        <v>123</v>
      </c>
      <c r="L16" s="66">
        <v>123.2</v>
      </c>
      <c r="M16" s="66">
        <v>123.2</v>
      </c>
    </row>
    <row r="17" spans="1:13" ht="15" thickBot="1" x14ac:dyDescent="0.25">
      <c r="A17" s="47">
        <v>1990</v>
      </c>
      <c r="B17" s="65">
        <v>124.5</v>
      </c>
      <c r="C17" s="65">
        <v>124.9</v>
      </c>
      <c r="D17" s="65">
        <v>125.5</v>
      </c>
      <c r="E17" s="65">
        <v>125.8</v>
      </c>
      <c r="F17" s="65">
        <v>126</v>
      </c>
      <c r="G17" s="65">
        <v>126.9</v>
      </c>
      <c r="H17" s="65">
        <v>126.9</v>
      </c>
      <c r="I17" s="65">
        <v>128.4</v>
      </c>
      <c r="J17" s="65">
        <v>129.4</v>
      </c>
      <c r="K17" s="65">
        <v>130</v>
      </c>
      <c r="L17" s="65">
        <v>130.4</v>
      </c>
      <c r="M17" s="65">
        <v>130.19999999999999</v>
      </c>
    </row>
    <row r="18" spans="1:13" ht="15" thickBot="1" x14ac:dyDescent="0.25">
      <c r="A18" s="48">
        <v>1991</v>
      </c>
      <c r="B18" s="66">
        <v>130.5</v>
      </c>
      <c r="C18" s="66">
        <v>130.80000000000001</v>
      </c>
      <c r="D18" s="66">
        <v>131.30000000000001</v>
      </c>
      <c r="E18" s="66">
        <v>131.5</v>
      </c>
      <c r="F18" s="66">
        <v>132.30000000000001</v>
      </c>
      <c r="G18" s="66">
        <v>132.6</v>
      </c>
      <c r="H18" s="66">
        <v>132.4</v>
      </c>
      <c r="I18" s="66">
        <v>132.80000000000001</v>
      </c>
      <c r="J18" s="66">
        <v>133.4</v>
      </c>
      <c r="K18" s="66">
        <v>133.6</v>
      </c>
      <c r="L18" s="66">
        <v>134</v>
      </c>
      <c r="M18" s="66">
        <v>134.1</v>
      </c>
    </row>
    <row r="19" spans="1:13" ht="15" thickBot="1" x14ac:dyDescent="0.25">
      <c r="A19" s="47">
        <v>1992</v>
      </c>
      <c r="B19" s="65">
        <v>134.1</v>
      </c>
      <c r="C19" s="65">
        <v>134.30000000000001</v>
      </c>
      <c r="D19" s="65">
        <v>134.80000000000001</v>
      </c>
      <c r="E19" s="65">
        <v>135.1</v>
      </c>
      <c r="F19" s="65">
        <v>135.5</v>
      </c>
      <c r="G19" s="65">
        <v>136</v>
      </c>
      <c r="H19" s="65">
        <v>136.30000000000001</v>
      </c>
      <c r="I19" s="65">
        <v>136.69999999999999</v>
      </c>
      <c r="J19" s="65">
        <v>137.19999999999999</v>
      </c>
      <c r="K19" s="65">
        <v>137.4</v>
      </c>
      <c r="L19" s="65">
        <v>137.6</v>
      </c>
      <c r="M19" s="65">
        <v>137.69999999999999</v>
      </c>
    </row>
    <row r="20" spans="1:13" ht="15" thickBot="1" x14ac:dyDescent="0.25">
      <c r="A20" s="48">
        <v>1993</v>
      </c>
      <c r="B20" s="66">
        <v>138.1</v>
      </c>
      <c r="C20" s="66">
        <v>138.6</v>
      </c>
      <c r="D20" s="66">
        <v>139</v>
      </c>
      <c r="E20" s="66">
        <v>139.4</v>
      </c>
      <c r="F20" s="66">
        <v>139.80000000000001</v>
      </c>
      <c r="G20" s="66">
        <v>140</v>
      </c>
      <c r="H20" s="66">
        <v>140</v>
      </c>
      <c r="I20" s="66">
        <v>140.4</v>
      </c>
      <c r="J20" s="66">
        <v>140.9</v>
      </c>
      <c r="K20" s="66">
        <v>141.5</v>
      </c>
      <c r="L20" s="66">
        <v>141.4</v>
      </c>
      <c r="M20" s="66">
        <v>141.19999999999999</v>
      </c>
    </row>
    <row r="21" spans="1:13" ht="15" thickBot="1" x14ac:dyDescent="0.25">
      <c r="A21" s="47">
        <v>1994</v>
      </c>
      <c r="B21" s="65">
        <v>141.5</v>
      </c>
      <c r="C21" s="65">
        <v>142.1</v>
      </c>
      <c r="D21" s="65">
        <v>142.6</v>
      </c>
      <c r="E21" s="65">
        <v>142.9</v>
      </c>
      <c r="F21" s="65">
        <v>143.30000000000001</v>
      </c>
      <c r="G21" s="65">
        <v>144</v>
      </c>
      <c r="H21" s="65">
        <v>144.30000000000001</v>
      </c>
      <c r="I21" s="65">
        <v>145.19999999999999</v>
      </c>
      <c r="J21" s="65">
        <v>145.6</v>
      </c>
      <c r="K21" s="65">
        <v>145.30000000000001</v>
      </c>
      <c r="L21" s="65">
        <v>145.80000000000001</v>
      </c>
      <c r="M21" s="65">
        <v>145.69999999999999</v>
      </c>
    </row>
    <row r="22" spans="1:13" ht="15" thickBot="1" x14ac:dyDescent="0.25">
      <c r="A22" s="48">
        <v>1995</v>
      </c>
      <c r="B22" s="66">
        <v>146.1</v>
      </c>
      <c r="C22" s="66">
        <v>146.69999999999999</v>
      </c>
      <c r="D22" s="66">
        <v>147.30000000000001</v>
      </c>
      <c r="E22" s="66">
        <v>148.1</v>
      </c>
      <c r="F22" s="66">
        <v>148.30000000000001</v>
      </c>
      <c r="G22" s="66">
        <v>148.69999999999999</v>
      </c>
      <c r="H22" s="66">
        <v>148.80000000000001</v>
      </c>
      <c r="I22" s="66">
        <v>148.9</v>
      </c>
      <c r="J22" s="66">
        <v>149.4</v>
      </c>
      <c r="K22" s="66">
        <v>149.6</v>
      </c>
      <c r="L22" s="66">
        <v>149.5</v>
      </c>
      <c r="M22" s="66">
        <v>149.5</v>
      </c>
    </row>
    <row r="23" spans="1:13" ht="15" thickBot="1" x14ac:dyDescent="0.25">
      <c r="A23" s="47">
        <v>1996</v>
      </c>
      <c r="B23" s="65">
        <v>150.19999999999999</v>
      </c>
      <c r="C23" s="65">
        <v>150.80000000000001</v>
      </c>
      <c r="D23" s="65">
        <v>151.69999999999999</v>
      </c>
      <c r="E23" s="65">
        <v>152.30000000000001</v>
      </c>
      <c r="F23" s="65">
        <v>152.69999999999999</v>
      </c>
      <c r="G23" s="65">
        <v>152.9</v>
      </c>
      <c r="H23" s="65">
        <v>153.19999999999999</v>
      </c>
      <c r="I23" s="65">
        <v>153.4</v>
      </c>
      <c r="J23" s="65">
        <v>154</v>
      </c>
      <c r="K23" s="65">
        <v>154.4</v>
      </c>
      <c r="L23" s="65">
        <v>155</v>
      </c>
      <c r="M23" s="65">
        <v>155.30000000000001</v>
      </c>
    </row>
    <row r="24" spans="1:13" ht="15" thickBot="1" x14ac:dyDescent="0.25">
      <c r="A24" s="48">
        <v>1997</v>
      </c>
      <c r="B24" s="66">
        <v>155.5</v>
      </c>
      <c r="C24" s="66">
        <v>155.9</v>
      </c>
      <c r="D24" s="66">
        <v>155.9</v>
      </c>
      <c r="E24" s="66">
        <v>156.1</v>
      </c>
      <c r="F24" s="66">
        <v>156.30000000000001</v>
      </c>
      <c r="G24" s="66">
        <v>156.69999999999999</v>
      </c>
      <c r="H24" s="66">
        <v>156.6</v>
      </c>
      <c r="I24" s="66">
        <v>157.19999999999999</v>
      </c>
      <c r="J24" s="66">
        <v>157.5</v>
      </c>
      <c r="K24" s="66">
        <v>157.69999999999999</v>
      </c>
      <c r="L24" s="66">
        <v>157.69999999999999</v>
      </c>
      <c r="M24" s="66">
        <v>157.30000000000001</v>
      </c>
    </row>
    <row r="25" spans="1:13" ht="15" thickBot="1" x14ac:dyDescent="0.25">
      <c r="A25" s="47">
        <v>1998</v>
      </c>
      <c r="B25" s="65">
        <v>157.6</v>
      </c>
      <c r="C25" s="65">
        <v>158</v>
      </c>
      <c r="D25" s="65">
        <v>158.4</v>
      </c>
      <c r="E25" s="65">
        <v>159</v>
      </c>
      <c r="F25" s="65">
        <v>159.4</v>
      </c>
      <c r="G25" s="65">
        <v>159.5</v>
      </c>
      <c r="H25" s="65">
        <v>159.80000000000001</v>
      </c>
      <c r="I25" s="65">
        <v>159.5</v>
      </c>
      <c r="J25" s="65">
        <v>159.9</v>
      </c>
      <c r="K25" s="65">
        <v>160.1</v>
      </c>
      <c r="L25" s="65">
        <v>160.1</v>
      </c>
      <c r="M25" s="65">
        <v>159.80000000000001</v>
      </c>
    </row>
    <row r="26" spans="1:13" ht="15" thickBot="1" x14ac:dyDescent="0.25">
      <c r="A26" s="48">
        <v>1999</v>
      </c>
      <c r="B26" s="66">
        <v>160.4</v>
      </c>
      <c r="C26" s="66">
        <v>160.5</v>
      </c>
      <c r="D26" s="66">
        <v>161</v>
      </c>
      <c r="E26" s="66">
        <v>162.19999999999999</v>
      </c>
      <c r="F26" s="66">
        <v>162.19999999999999</v>
      </c>
      <c r="G26" s="66">
        <v>162.5</v>
      </c>
      <c r="H26" s="66">
        <v>162.9</v>
      </c>
      <c r="I26" s="66">
        <v>163.19999999999999</v>
      </c>
      <c r="J26" s="66">
        <v>164.3</v>
      </c>
      <c r="K26" s="66">
        <v>164.3</v>
      </c>
      <c r="L26" s="66">
        <v>164.6</v>
      </c>
      <c r="M26" s="66">
        <v>164.4</v>
      </c>
    </row>
    <row r="27" spans="1:13" ht="15" thickBot="1" x14ac:dyDescent="0.25">
      <c r="A27" s="47">
        <v>2000</v>
      </c>
      <c r="B27" s="65">
        <v>164.9</v>
      </c>
      <c r="C27" s="65">
        <v>165.9</v>
      </c>
      <c r="D27" s="65">
        <v>167.1</v>
      </c>
      <c r="E27" s="65">
        <v>167</v>
      </c>
      <c r="F27" s="65">
        <v>167.5</v>
      </c>
      <c r="G27" s="65">
        <v>169.7</v>
      </c>
      <c r="H27" s="65">
        <v>168.8</v>
      </c>
      <c r="I27" s="65">
        <v>168.2</v>
      </c>
      <c r="J27" s="65">
        <v>170</v>
      </c>
      <c r="K27" s="65">
        <v>170.1</v>
      </c>
      <c r="L27" s="65">
        <v>170.3</v>
      </c>
      <c r="M27" s="65">
        <v>170.2</v>
      </c>
    </row>
    <row r="28" spans="1:13" ht="15" thickBot="1" x14ac:dyDescent="0.25">
      <c r="A28" s="48">
        <v>2001</v>
      </c>
      <c r="B28" s="66">
        <v>171.9</v>
      </c>
      <c r="C28" s="66">
        <v>172.1</v>
      </c>
      <c r="D28" s="66">
        <v>171.7</v>
      </c>
      <c r="E28" s="66">
        <v>172.8</v>
      </c>
      <c r="F28" s="66">
        <v>174.2</v>
      </c>
      <c r="G28" s="66">
        <v>173.8</v>
      </c>
      <c r="H28" s="66">
        <v>172.5</v>
      </c>
      <c r="I28" s="66">
        <v>173</v>
      </c>
      <c r="J28" s="66">
        <v>174.6</v>
      </c>
      <c r="K28" s="66">
        <v>172.6</v>
      </c>
      <c r="L28" s="66">
        <v>172.5</v>
      </c>
      <c r="M28" s="66">
        <v>171.9</v>
      </c>
    </row>
    <row r="29" spans="1:13" ht="15" thickBot="1" x14ac:dyDescent="0.25">
      <c r="A29" s="47">
        <v>2002</v>
      </c>
      <c r="B29" s="65">
        <v>172.1</v>
      </c>
      <c r="C29" s="65">
        <v>172.5</v>
      </c>
      <c r="D29" s="65">
        <v>173.6</v>
      </c>
      <c r="E29" s="65">
        <v>174.7</v>
      </c>
      <c r="F29" s="65">
        <v>174.8</v>
      </c>
      <c r="G29" s="65">
        <v>175.3</v>
      </c>
      <c r="H29" s="65">
        <v>175.3</v>
      </c>
      <c r="I29" s="65">
        <v>175.8</v>
      </c>
      <c r="J29" s="65">
        <v>176.2</v>
      </c>
      <c r="K29" s="65">
        <v>176.3</v>
      </c>
      <c r="L29" s="65">
        <v>176.1</v>
      </c>
      <c r="M29" s="65">
        <v>175.5</v>
      </c>
    </row>
    <row r="30" spans="1:13" ht="15" thickBot="1" x14ac:dyDescent="0.25">
      <c r="A30" s="48">
        <v>2003</v>
      </c>
      <c r="B30" s="66">
        <v>176.2</v>
      </c>
      <c r="C30" s="66">
        <v>177.8</v>
      </c>
      <c r="D30" s="66">
        <v>178.6</v>
      </c>
      <c r="E30" s="66">
        <v>177.8</v>
      </c>
      <c r="F30" s="66">
        <v>177.7</v>
      </c>
      <c r="G30" s="66">
        <v>178.4</v>
      </c>
      <c r="H30" s="66">
        <v>178.1</v>
      </c>
      <c r="I30" s="66">
        <v>178.8</v>
      </c>
      <c r="J30" s="66">
        <v>179.5</v>
      </c>
      <c r="K30" s="66">
        <v>179.1</v>
      </c>
      <c r="L30" s="66">
        <v>178.9</v>
      </c>
      <c r="M30" s="66">
        <v>178.4</v>
      </c>
    </row>
    <row r="31" spans="1:13" ht="15" thickBot="1" x14ac:dyDescent="0.25">
      <c r="A31" s="47">
        <v>2004</v>
      </c>
      <c r="B31" s="65">
        <v>179.4</v>
      </c>
      <c r="C31" s="65">
        <v>180.2</v>
      </c>
      <c r="D31" s="65">
        <v>181</v>
      </c>
      <c r="E31" s="65">
        <v>181.5</v>
      </c>
      <c r="F31" s="65">
        <v>182.9</v>
      </c>
      <c r="G31" s="65">
        <v>183.3</v>
      </c>
      <c r="H31" s="65">
        <v>183.2</v>
      </c>
      <c r="I31" s="65">
        <v>183.3</v>
      </c>
      <c r="J31" s="65">
        <v>183.6</v>
      </c>
      <c r="K31" s="65">
        <v>184.5</v>
      </c>
      <c r="L31" s="65">
        <v>184.8</v>
      </c>
      <c r="M31" s="65">
        <v>183.8</v>
      </c>
    </row>
    <row r="32" spans="1:13" ht="15" thickBot="1" x14ac:dyDescent="0.25">
      <c r="A32" s="48">
        <v>2005</v>
      </c>
      <c r="B32" s="66">
        <v>184.1</v>
      </c>
      <c r="C32" s="66">
        <v>185.2</v>
      </c>
      <c r="D32" s="66">
        <v>186.3</v>
      </c>
      <c r="E32" s="66">
        <v>187.7</v>
      </c>
      <c r="F32" s="66">
        <v>187.4</v>
      </c>
      <c r="G32" s="66">
        <v>187.8</v>
      </c>
      <c r="H32" s="66">
        <v>188.4</v>
      </c>
      <c r="I32" s="66">
        <v>189.7</v>
      </c>
      <c r="J32" s="66">
        <v>192.5</v>
      </c>
      <c r="K32" s="66">
        <v>192.1</v>
      </c>
      <c r="L32" s="66">
        <v>190.3</v>
      </c>
      <c r="M32" s="66">
        <v>189.7</v>
      </c>
    </row>
    <row r="33" spans="1:13" ht="15" thickBot="1" x14ac:dyDescent="0.25">
      <c r="A33" s="47">
        <v>2006</v>
      </c>
      <c r="B33" s="65">
        <v>190.8</v>
      </c>
      <c r="C33" s="65">
        <v>190.7</v>
      </c>
      <c r="D33" s="65">
        <v>192</v>
      </c>
      <c r="E33" s="65">
        <v>193</v>
      </c>
      <c r="F33" s="65">
        <v>193.6</v>
      </c>
      <c r="G33" s="65">
        <v>194.1</v>
      </c>
      <c r="H33" s="65">
        <v>194.6</v>
      </c>
      <c r="I33" s="65">
        <v>195.1</v>
      </c>
      <c r="J33" s="65">
        <v>193.7</v>
      </c>
      <c r="K33" s="65">
        <v>192.3</v>
      </c>
      <c r="L33" s="65">
        <v>192.8</v>
      </c>
      <c r="M33" s="65">
        <v>192.9</v>
      </c>
    </row>
    <row r="34" spans="1:13" ht="15" thickBot="1" x14ac:dyDescent="0.25">
      <c r="A34" s="48">
        <v>2007</v>
      </c>
      <c r="B34" s="66">
        <v>193.06800000000001</v>
      </c>
      <c r="C34" s="66">
        <v>194.458</v>
      </c>
      <c r="D34" s="66">
        <v>196.38900000000001</v>
      </c>
      <c r="E34" s="66">
        <v>197.405</v>
      </c>
      <c r="F34" s="66">
        <v>199.19399999999999</v>
      </c>
      <c r="G34" s="66">
        <v>199.26300000000001</v>
      </c>
      <c r="H34" s="66">
        <v>198.989</v>
      </c>
      <c r="I34" s="66">
        <v>198.55099999999999</v>
      </c>
      <c r="J34" s="66">
        <v>199.714</v>
      </c>
      <c r="K34" s="66">
        <v>199.45500000000001</v>
      </c>
      <c r="L34" s="66">
        <v>200.762</v>
      </c>
      <c r="M34" s="66">
        <v>200.227</v>
      </c>
    </row>
    <row r="35" spans="1:13" ht="15" thickBot="1" x14ac:dyDescent="0.25">
      <c r="A35" s="47">
        <v>2008</v>
      </c>
      <c r="B35" s="65">
        <v>201.42699999999999</v>
      </c>
      <c r="C35" s="65">
        <v>201.89599999999999</v>
      </c>
      <c r="D35" s="65">
        <v>203.72300000000001</v>
      </c>
      <c r="E35" s="65">
        <v>205.393</v>
      </c>
      <c r="F35" s="65">
        <v>207.16800000000001</v>
      </c>
      <c r="G35" s="65">
        <v>208.96799999999999</v>
      </c>
      <c r="H35" s="65">
        <v>210.071</v>
      </c>
      <c r="I35" s="65">
        <v>209.351</v>
      </c>
      <c r="J35" s="65">
        <v>209.25200000000001</v>
      </c>
      <c r="K35" s="65">
        <v>206.01900000000001</v>
      </c>
      <c r="L35" s="65">
        <v>201.73699999999999</v>
      </c>
      <c r="M35" s="65">
        <v>199.58199999999999</v>
      </c>
    </row>
    <row r="36" spans="1:13" ht="15" thickBot="1" x14ac:dyDescent="0.25">
      <c r="A36" s="48">
        <v>2009</v>
      </c>
      <c r="B36" s="66">
        <v>200.815</v>
      </c>
      <c r="C36" s="66">
        <v>201.453</v>
      </c>
      <c r="D36" s="66">
        <v>202.02099999999999</v>
      </c>
      <c r="E36" s="66">
        <v>202.327</v>
      </c>
      <c r="F36" s="66">
        <v>203.19499999999999</v>
      </c>
      <c r="G36" s="66">
        <v>205.35</v>
      </c>
      <c r="H36" s="66">
        <v>204.81399999999999</v>
      </c>
      <c r="I36" s="66">
        <v>205.63200000000001</v>
      </c>
      <c r="J36" s="66">
        <v>205.601</v>
      </c>
      <c r="K36" s="66">
        <v>205.70599999999999</v>
      </c>
      <c r="L36" s="66">
        <v>206.24700000000001</v>
      </c>
      <c r="M36" s="66">
        <v>205.613</v>
      </c>
    </row>
    <row r="37" spans="1:13" ht="15" thickBot="1" x14ac:dyDescent="0.25">
      <c r="A37" s="47">
        <v>2010</v>
      </c>
      <c r="B37" s="65">
        <v>206.56399999999999</v>
      </c>
      <c r="C37" s="65">
        <v>206.56299999999999</v>
      </c>
      <c r="D37" s="65">
        <v>207.35900000000001</v>
      </c>
      <c r="E37" s="65">
        <v>207.77699999999999</v>
      </c>
      <c r="F37" s="65">
        <v>207.98699999999999</v>
      </c>
      <c r="G37" s="65">
        <v>207.886</v>
      </c>
      <c r="H37" s="65">
        <v>208.21100000000001</v>
      </c>
      <c r="I37" s="65">
        <v>208.63900000000001</v>
      </c>
      <c r="J37" s="65">
        <v>208.78800000000001</v>
      </c>
      <c r="K37" s="65">
        <v>208.68899999999999</v>
      </c>
      <c r="L37" s="65">
        <v>208.816</v>
      </c>
      <c r="M37" s="65">
        <v>209.27</v>
      </c>
    </row>
    <row r="38" spans="1:13" ht="15" thickBot="1" x14ac:dyDescent="0.25">
      <c r="A38" s="48">
        <v>2011</v>
      </c>
      <c r="B38" s="66">
        <v>210.38800000000001</v>
      </c>
      <c r="C38" s="66">
        <v>211.09</v>
      </c>
      <c r="D38" s="66">
        <v>212.95400000000001</v>
      </c>
      <c r="E38" s="66">
        <v>214.535</v>
      </c>
      <c r="F38" s="66">
        <v>215.899</v>
      </c>
      <c r="G38" s="66">
        <v>215.95400000000001</v>
      </c>
      <c r="H38" s="66">
        <v>216.09899999999999</v>
      </c>
      <c r="I38" s="66">
        <v>216.58600000000001</v>
      </c>
      <c r="J38" s="66">
        <v>216.96799999999999</v>
      </c>
      <c r="K38" s="66">
        <v>215.65299999999999</v>
      </c>
      <c r="L38" s="66">
        <v>215.614</v>
      </c>
      <c r="M38" s="66">
        <v>215.173</v>
      </c>
    </row>
    <row r="39" spans="1:13" ht="15" thickBot="1" x14ac:dyDescent="0.25">
      <c r="A39" s="47">
        <v>2012</v>
      </c>
      <c r="B39" s="65">
        <v>216.36799999999999</v>
      </c>
      <c r="C39" s="65">
        <v>216.85499999999999</v>
      </c>
      <c r="D39" s="65">
        <v>218.97499999999999</v>
      </c>
      <c r="E39" s="65">
        <v>219.405</v>
      </c>
      <c r="F39" s="65">
        <v>219.14500000000001</v>
      </c>
      <c r="G39" s="65">
        <v>219.017</v>
      </c>
      <c r="H39" s="65">
        <v>218.95599999999999</v>
      </c>
      <c r="I39" s="65">
        <v>220.46199999999999</v>
      </c>
      <c r="J39" s="65">
        <v>221.125</v>
      </c>
      <c r="K39" s="65">
        <v>220.375</v>
      </c>
      <c r="L39" s="65">
        <v>219.483</v>
      </c>
      <c r="M39" s="65">
        <v>219.03299999999999</v>
      </c>
    </row>
    <row r="40" spans="1:13" ht="15" thickBot="1" x14ac:dyDescent="0.25">
      <c r="A40" s="48">
        <v>2013</v>
      </c>
      <c r="B40" s="66">
        <v>219.28200000000001</v>
      </c>
      <c r="C40" s="66">
        <v>221.59899999999999</v>
      </c>
      <c r="D40" s="66">
        <v>222.12100000000001</v>
      </c>
      <c r="E40" s="66">
        <v>221.93100000000001</v>
      </c>
      <c r="F40" s="66">
        <v>223.04900000000001</v>
      </c>
      <c r="G40" s="66">
        <v>223.77500000000001</v>
      </c>
      <c r="H40" s="66">
        <v>222.90199999999999</v>
      </c>
      <c r="I40" s="66">
        <v>223.04599999999999</v>
      </c>
      <c r="J40" s="66">
        <v>223.25200000000001</v>
      </c>
      <c r="K40" s="66">
        <v>222.17099999999999</v>
      </c>
      <c r="L40" s="66">
        <v>221.71799999999999</v>
      </c>
      <c r="M40" s="66">
        <v>221.19399999999999</v>
      </c>
    </row>
    <row r="41" spans="1:13" ht="15" thickBot="1" x14ac:dyDescent="0.25">
      <c r="A41" s="47">
        <v>2014</v>
      </c>
      <c r="B41" s="65">
        <v>222.24700000000001</v>
      </c>
      <c r="C41" s="65">
        <v>223.49299999999999</v>
      </c>
      <c r="D41" s="65">
        <v>225.48500000000001</v>
      </c>
      <c r="E41" s="65">
        <v>226.214</v>
      </c>
      <c r="F41" s="65">
        <v>226.565</v>
      </c>
      <c r="G41" s="65">
        <v>227.58799999999999</v>
      </c>
      <c r="H41" s="65">
        <v>226.99700000000001</v>
      </c>
      <c r="I41" s="65">
        <v>226.58699999999999</v>
      </c>
      <c r="J41" s="65">
        <v>226.91300000000001</v>
      </c>
      <c r="K41" s="65">
        <v>225.79300000000001</v>
      </c>
      <c r="L41" s="65">
        <v>224.39599999999999</v>
      </c>
      <c r="M41" s="65">
        <v>222.821</v>
      </c>
    </row>
    <row r="42" spans="1:13" ht="15" thickBot="1" x14ac:dyDescent="0.25">
      <c r="A42" s="48">
        <v>2015</v>
      </c>
      <c r="B42" s="66">
        <v>221.54499999999999</v>
      </c>
      <c r="C42" s="66">
        <v>222.30099999999999</v>
      </c>
      <c r="D42" s="66">
        <v>223.55</v>
      </c>
      <c r="E42" s="66">
        <v>223.797</v>
      </c>
      <c r="F42" s="66">
        <v>224.732</v>
      </c>
      <c r="G42" s="66">
        <v>225.946</v>
      </c>
      <c r="H42" s="66">
        <v>225.85300000000001</v>
      </c>
      <c r="I42" s="66">
        <v>225.83</v>
      </c>
      <c r="J42" s="66">
        <v>225.184</v>
      </c>
      <c r="K42" s="66">
        <v>225.05</v>
      </c>
      <c r="L42" s="66">
        <v>224.00899999999999</v>
      </c>
      <c r="M42" s="66">
        <v>222.72200000000001</v>
      </c>
    </row>
    <row r="43" spans="1:13" ht="15" thickBot="1" x14ac:dyDescent="0.25">
      <c r="A43" s="49">
        <v>2016</v>
      </c>
      <c r="B43" s="67">
        <v>223.30099999999999</v>
      </c>
      <c r="C43" s="67">
        <v>223.196</v>
      </c>
      <c r="D43" s="67">
        <v>224.62100000000001</v>
      </c>
      <c r="E43" s="67">
        <v>225.60900000000001</v>
      </c>
      <c r="F43" s="67">
        <v>226.476</v>
      </c>
      <c r="G43" s="67">
        <v>227.83500000000001</v>
      </c>
      <c r="H43" s="67">
        <v>226.786</v>
      </c>
      <c r="I43" s="67">
        <v>227.09700000000001</v>
      </c>
      <c r="J43" s="67">
        <v>227.636</v>
      </c>
      <c r="K43" s="67">
        <v>227.358</v>
      </c>
      <c r="L43" s="67">
        <v>226.673</v>
      </c>
      <c r="M43" s="67">
        <v>226.79400000000001</v>
      </c>
    </row>
    <row r="44" spans="1:13" ht="15" thickBot="1" x14ac:dyDescent="0.25">
      <c r="A44" s="48">
        <v>2017</v>
      </c>
      <c r="B44" s="66">
        <v>228.279</v>
      </c>
      <c r="C44" s="66">
        <v>228.63300000000001</v>
      </c>
      <c r="D44" s="66">
        <v>228.82400000000001</v>
      </c>
      <c r="E44" s="66">
        <v>229.68199999999999</v>
      </c>
      <c r="F44" s="66">
        <v>229.70500000000001</v>
      </c>
      <c r="G44" s="66">
        <v>229.78</v>
      </c>
      <c r="H44" s="66">
        <v>229.82</v>
      </c>
      <c r="I44" s="66">
        <v>230.44300000000001</v>
      </c>
      <c r="J44" s="66">
        <v>231.03</v>
      </c>
      <c r="K44" s="66">
        <v>230.66</v>
      </c>
      <c r="L44" s="66">
        <v>231.084</v>
      </c>
      <c r="M44" s="66">
        <v>230.548</v>
      </c>
    </row>
    <row r="45" spans="1:13" s="32" customFormat="1" ht="15" thickBot="1" x14ac:dyDescent="0.25">
      <c r="A45" s="49">
        <v>2018</v>
      </c>
      <c r="B45" s="89">
        <v>232.02799999999999</v>
      </c>
      <c r="C45" s="90">
        <v>232.512</v>
      </c>
      <c r="D45" s="90">
        <v>232.93100000000001</v>
      </c>
      <c r="E45" s="90">
        <v>233.91300000000001</v>
      </c>
      <c r="F45" s="90">
        <v>235.065</v>
      </c>
      <c r="G45" s="90">
        <v>235.45500000000001</v>
      </c>
      <c r="H45" s="90">
        <v>235.346</v>
      </c>
      <c r="I45" s="90">
        <v>235.27600000000001</v>
      </c>
      <c r="J45" s="90">
        <v>235.524</v>
      </c>
      <c r="K45" s="90">
        <v>235.68</v>
      </c>
      <c r="L45" s="90">
        <v>234.292</v>
      </c>
      <c r="M45" s="91">
        <v>233.458</v>
      </c>
    </row>
    <row r="46" spans="1:13" s="32" customFormat="1" ht="15" thickBot="1" x14ac:dyDescent="0.25">
      <c r="A46" s="48">
        <v>2019</v>
      </c>
      <c r="B46" s="92">
        <v>233.83699999999999</v>
      </c>
      <c r="C46" s="93">
        <v>235.44399999999999</v>
      </c>
      <c r="D46" s="93">
        <v>236.79300000000001</v>
      </c>
      <c r="E46" s="93">
        <v>237.51</v>
      </c>
      <c r="F46" s="93">
        <v>238.21899999999999</v>
      </c>
      <c r="G46" s="93">
        <v>238.28800000000001</v>
      </c>
      <c r="H46" s="93">
        <v>238.76</v>
      </c>
      <c r="I46" s="93">
        <v>238.786</v>
      </c>
      <c r="J46" s="93">
        <v>238.84700000000001</v>
      </c>
      <c r="K46" s="93">
        <v>239.24299999999999</v>
      </c>
      <c r="L46" s="93">
        <v>238.85</v>
      </c>
      <c r="M46" s="93">
        <v>238.73400000000001</v>
      </c>
    </row>
    <row r="47" spans="1:13" s="32" customFormat="1" ht="15" thickBot="1" x14ac:dyDescent="0.25">
      <c r="A47" s="49">
        <v>2020</v>
      </c>
      <c r="B47" s="89">
        <v>239.69</v>
      </c>
      <c r="C47" s="89">
        <v>240.42099999999999</v>
      </c>
      <c r="D47" s="89">
        <v>239.16300000000001</v>
      </c>
      <c r="E47" s="89">
        <v>236.47399999999999</v>
      </c>
      <c r="F47" s="89">
        <v>237.291</v>
      </c>
      <c r="G47" s="89">
        <v>239.25899999999999</v>
      </c>
      <c r="H47" s="89">
        <v>240.43</v>
      </c>
      <c r="I47" s="89">
        <v>241.36199999999999</v>
      </c>
      <c r="J47" s="89">
        <v>241.87799999999999</v>
      </c>
      <c r="K47" s="89">
        <v>241.74</v>
      </c>
      <c r="L47" s="89">
        <v>241.316</v>
      </c>
      <c r="M47" s="89">
        <v>241.453</v>
      </c>
    </row>
    <row r="48" spans="1:13" s="32" customFormat="1" ht="15" thickBot="1" x14ac:dyDescent="0.25">
      <c r="A48" s="48">
        <v>2021</v>
      </c>
      <c r="B48" s="92">
        <v>242.55199999999999</v>
      </c>
      <c r="C48" s="92">
        <v>244.477</v>
      </c>
      <c r="D48" s="92">
        <v>246.24600000000001</v>
      </c>
      <c r="E48" s="92">
        <v>248.16900000000001</v>
      </c>
      <c r="F48" s="92">
        <v>250.58199999999999</v>
      </c>
      <c r="G48" s="92">
        <v>253.042</v>
      </c>
      <c r="H48" s="92">
        <v>254.67099999999999</v>
      </c>
      <c r="I48" s="92">
        <v>255.142</v>
      </c>
      <c r="J48" s="92">
        <v>255.709</v>
      </c>
      <c r="K48" s="92">
        <v>257.79300000000001</v>
      </c>
      <c r="L48" s="92">
        <v>258.911</v>
      </c>
      <c r="M48" s="92">
        <v>259.60899999999998</v>
      </c>
    </row>
    <row r="49" spans="1:13" s="138" customFormat="1" ht="15" thickBot="1" x14ac:dyDescent="0.25">
      <c r="A49" s="136">
        <v>2022</v>
      </c>
      <c r="B49" s="137">
        <v>261.65699999999998</v>
      </c>
      <c r="C49" s="137">
        <v>263.988</v>
      </c>
      <c r="D49" s="137">
        <v>267.31200000000001</v>
      </c>
      <c r="E49" s="137">
        <v>268.63900000000001</v>
      </c>
      <c r="F49" s="137">
        <v>272.673</v>
      </c>
      <c r="G49" s="137">
        <v>277.072</v>
      </c>
      <c r="H49" s="137">
        <v>276.52499999999998</v>
      </c>
      <c r="I49" s="137">
        <v>275.875</v>
      </c>
      <c r="J49" s="137">
        <v>276.54899999999998</v>
      </c>
      <c r="K49" s="137">
        <v>276.90800000000002</v>
      </c>
      <c r="L49" s="137">
        <v>276.43599999999998</v>
      </c>
      <c r="M49" s="137">
        <v>275.18200000000002</v>
      </c>
    </row>
    <row r="50" spans="1:13" s="32" customFormat="1" ht="15" thickBot="1" x14ac:dyDescent="0.25">
      <c r="A50" s="48">
        <v>2023</v>
      </c>
      <c r="B50" s="92">
        <v>277.33199999999999</v>
      </c>
      <c r="C50" s="92">
        <v>278.67200000000003</v>
      </c>
      <c r="D50" s="92">
        <v>280.33</v>
      </c>
      <c r="E50" s="92">
        <v>281.92700000000002</v>
      </c>
      <c r="F50" s="92">
        <v>282.65600000000001</v>
      </c>
      <c r="G50" s="92">
        <v>283.74099999999999</v>
      </c>
      <c r="H50" s="92">
        <v>284.64</v>
      </c>
      <c r="I50" s="92">
        <v>285.12200000000001</v>
      </c>
      <c r="J50" s="92" t="s">
        <v>141</v>
      </c>
      <c r="K50" s="92" t="s">
        <v>141</v>
      </c>
      <c r="L50" s="92"/>
      <c r="M50" s="92"/>
    </row>
    <row r="51" spans="1:13" ht="63" customHeight="1" thickBot="1" x14ac:dyDescent="0.25">
      <c r="C51" s="69" t="s">
        <v>167</v>
      </c>
      <c r="D51" s="54"/>
      <c r="E51" s="68" t="s">
        <v>168</v>
      </c>
      <c r="F51"/>
      <c r="G51" s="30" t="s">
        <v>141</v>
      </c>
      <c r="J51" s="30" t="s">
        <v>141</v>
      </c>
    </row>
    <row r="52" spans="1:13" ht="15" thickBot="1" x14ac:dyDescent="0.25">
      <c r="A52" s="50">
        <v>1986</v>
      </c>
      <c r="B52" s="51"/>
      <c r="C52" s="56">
        <f>SUM(J12:M12) + SUM(B13:I13)</f>
        <v>1309.2</v>
      </c>
      <c r="D52" s="51"/>
      <c r="E52" s="63">
        <f>$C$89/C52-1</f>
        <v>1.5660670638557894</v>
      </c>
      <c r="F52"/>
    </row>
    <row r="53" spans="1:13" ht="15" thickBot="1" x14ac:dyDescent="0.25">
      <c r="A53" s="50">
        <v>1987</v>
      </c>
      <c r="B53" s="51"/>
      <c r="C53" s="56">
        <f>SUM(J13:M13) + SUM(B14:I14)</f>
        <v>1330.5</v>
      </c>
      <c r="D53" s="51"/>
      <c r="E53" s="63">
        <f>$C$89/C53-1</f>
        <v>1.524986847049981</v>
      </c>
      <c r="F53"/>
    </row>
    <row r="54" spans="1:13" ht="15" thickBot="1" x14ac:dyDescent="0.25">
      <c r="A54" s="50">
        <v>1988</v>
      </c>
      <c r="B54" s="51"/>
      <c r="C54" s="56">
        <f>SUM(J14:M14) + SUM(B15:I15)</f>
        <v>1375.5000000000002</v>
      </c>
      <c r="D54" s="51"/>
      <c r="E54" s="63">
        <f>$C$89/C54-1</f>
        <v>1.4423809523809519</v>
      </c>
      <c r="F54"/>
    </row>
    <row r="55" spans="1:13" ht="15" thickBot="1" x14ac:dyDescent="0.25">
      <c r="A55" s="50">
        <v>1989</v>
      </c>
      <c r="B55" s="51"/>
      <c r="C55" s="56">
        <f>SUM(J15:M15) + SUM(B16:I16)</f>
        <v>1437.8</v>
      </c>
      <c r="D55" s="51"/>
      <c r="E55" s="63">
        <f>$C$89/C55-1</f>
        <v>1.336552371678954</v>
      </c>
      <c r="F55"/>
      <c r="G55" s="30" t="s">
        <v>141</v>
      </c>
    </row>
    <row r="56" spans="1:13" ht="15" thickBot="1" x14ac:dyDescent="0.25">
      <c r="A56" s="50">
        <v>1990</v>
      </c>
      <c r="B56" s="51"/>
      <c r="C56" s="56">
        <f>SUM(J16:M16) + SUM(B17:I17)</f>
        <v>1500.8</v>
      </c>
      <c r="D56" s="51"/>
      <c r="E56" s="63">
        <f>$C$89/C56-1</f>
        <v>1.2384694829424308</v>
      </c>
      <c r="F56"/>
    </row>
    <row r="57" spans="1:13" ht="15" thickBot="1" x14ac:dyDescent="0.25">
      <c r="A57" s="50">
        <v>1991</v>
      </c>
      <c r="B57" s="51"/>
      <c r="C57" s="56">
        <f>SUM(J17:M17) + SUM(B18:I18)</f>
        <v>1574.2</v>
      </c>
      <c r="D57" s="51"/>
      <c r="E57" s="63">
        <f>$C$89/C57-1</f>
        <v>1.1340966840299833</v>
      </c>
      <c r="F57"/>
    </row>
    <row r="58" spans="1:13" ht="15" thickBot="1" x14ac:dyDescent="0.25">
      <c r="A58" s="50">
        <v>1992</v>
      </c>
      <c r="B58" s="51"/>
      <c r="C58" s="56">
        <f>SUM(J18:M18) + SUM(B19:I19)</f>
        <v>1617.9</v>
      </c>
      <c r="D58" s="51"/>
      <c r="E58" s="63">
        <f>$C$89/C58-1</f>
        <v>1.0764540453674516</v>
      </c>
      <c r="F58"/>
    </row>
    <row r="59" spans="1:13" ht="15" thickBot="1" x14ac:dyDescent="0.25">
      <c r="A59" s="50">
        <v>1993</v>
      </c>
      <c r="B59" s="51"/>
      <c r="C59" s="56">
        <f>SUM(J19:M19) + SUM(B20:I20)</f>
        <v>1665.2000000000003</v>
      </c>
      <c r="D59" s="51"/>
      <c r="E59" s="63">
        <f>$C$89/C59-1</f>
        <v>1.0174723756906072</v>
      </c>
      <c r="F59"/>
    </row>
    <row r="60" spans="1:13" ht="15" thickBot="1" x14ac:dyDescent="0.25">
      <c r="A60" s="50">
        <v>1994</v>
      </c>
      <c r="B60" s="51"/>
      <c r="C60" s="56">
        <f>SUM(J20:M20) + SUM(B21:I21)</f>
        <v>1710.9</v>
      </c>
      <c r="D60" s="51"/>
      <c r="E60" s="63">
        <f>$C$89/C60-1</f>
        <v>0.9635834940674497</v>
      </c>
      <c r="F60"/>
    </row>
    <row r="61" spans="1:13" ht="15" thickBot="1" x14ac:dyDescent="0.25">
      <c r="A61" s="50">
        <v>1995</v>
      </c>
      <c r="B61" s="51"/>
      <c r="C61" s="56">
        <f>SUM(J21:M21) + SUM(B22:I22)</f>
        <v>1765.3000000000002</v>
      </c>
      <c r="D61" s="51"/>
      <c r="E61" s="63">
        <f>$C$89/C61-1</f>
        <v>0.90307313204554451</v>
      </c>
      <c r="F61"/>
    </row>
    <row r="62" spans="1:13" ht="15" thickBot="1" x14ac:dyDescent="0.25">
      <c r="A62" s="50">
        <v>1996</v>
      </c>
      <c r="B62" s="51"/>
      <c r="C62" s="56">
        <f>SUM(J22:M22) + SUM(B23:I23)</f>
        <v>1815.2</v>
      </c>
      <c r="D62" s="51"/>
      <c r="E62" s="63">
        <f>$C$89/C62-1</f>
        <v>0.85075749228735109</v>
      </c>
      <c r="F62"/>
    </row>
    <row r="63" spans="1:13" ht="15" thickBot="1" x14ac:dyDescent="0.25">
      <c r="A63" s="50">
        <v>1997</v>
      </c>
      <c r="B63" s="51"/>
      <c r="C63" s="56">
        <f>SUM(J23:M23) + SUM(B24:I24)</f>
        <v>1868.9</v>
      </c>
      <c r="D63" s="51"/>
      <c r="E63" s="63">
        <f>$C$89/C63-1</f>
        <v>0.79757878966236806</v>
      </c>
      <c r="F63"/>
    </row>
    <row r="64" spans="1:13" ht="15" thickBot="1" x14ac:dyDescent="0.25">
      <c r="A64" s="50">
        <v>1998</v>
      </c>
      <c r="B64" s="51"/>
      <c r="C64" s="56">
        <f>SUM(J24:M24) + SUM(B25:I25)</f>
        <v>1901.4</v>
      </c>
      <c r="D64" s="51"/>
      <c r="E64" s="63">
        <f>$C$89/C64-1</f>
        <v>0.76685337120016817</v>
      </c>
      <c r="F64"/>
    </row>
    <row r="65" spans="1:6" ht="15" thickBot="1" x14ac:dyDescent="0.25">
      <c r="A65" s="50">
        <v>1999</v>
      </c>
      <c r="B65" s="51"/>
      <c r="C65" s="56">
        <f>SUM(J25:M25) + SUM(B26:I26)</f>
        <v>1934.8000000000002</v>
      </c>
      <c r="D65" s="51"/>
      <c r="E65" s="63">
        <f>$C$89/C65-1</f>
        <v>0.73635259458341928</v>
      </c>
      <c r="F65"/>
    </row>
    <row r="66" spans="1:6" ht="15" thickBot="1" x14ac:dyDescent="0.25">
      <c r="A66" s="50">
        <v>2000</v>
      </c>
      <c r="B66" s="51"/>
      <c r="C66" s="56">
        <f>SUM(J26:M26) + SUM(B27:I27)</f>
        <v>1996.6999999999998</v>
      </c>
      <c r="D66" s="51"/>
      <c r="E66" s="63">
        <f>$C$89/C66-1</f>
        <v>0.68252366404567555</v>
      </c>
      <c r="F66"/>
    </row>
    <row r="67" spans="1:6" ht="15" thickBot="1" x14ac:dyDescent="0.25">
      <c r="A67" s="50">
        <v>2001</v>
      </c>
      <c r="B67" s="51"/>
      <c r="C67" s="56">
        <f>SUM(J27:M27) + SUM(B28:I28)</f>
        <v>2062.6</v>
      </c>
      <c r="D67" s="51"/>
      <c r="E67" s="63">
        <f>$C$89/C67-1</f>
        <v>0.62876709008048093</v>
      </c>
      <c r="F67"/>
    </row>
    <row r="68" spans="1:6" ht="15" thickBot="1" x14ac:dyDescent="0.25">
      <c r="A68" s="50">
        <v>2002</v>
      </c>
      <c r="B68" s="51"/>
      <c r="C68" s="56">
        <f>SUM(J28:M28) + SUM(B29:I29)</f>
        <v>2085.6999999999998</v>
      </c>
      <c r="D68" s="51"/>
      <c r="E68" s="63">
        <f>$C$89/C68-1</f>
        <v>0.61072781320420022</v>
      </c>
      <c r="F68"/>
    </row>
    <row r="69" spans="1:6" ht="15" thickBot="1" x14ac:dyDescent="0.25">
      <c r="A69" s="50">
        <v>2003</v>
      </c>
      <c r="B69" s="51"/>
      <c r="C69" s="56">
        <f>SUM(J29:M29) + SUM(B30:I30)</f>
        <v>2127.5</v>
      </c>
      <c r="D69" s="51"/>
      <c r="E69" s="63">
        <f>$C$89/C69-1</f>
        <v>0.57908108108108114</v>
      </c>
      <c r="F69"/>
    </row>
    <row r="70" spans="1:6" ht="15" thickBot="1" x14ac:dyDescent="0.25">
      <c r="A70" s="50">
        <v>2004</v>
      </c>
      <c r="B70" s="51"/>
      <c r="C70" s="56">
        <f>SUM(J30:M30) + SUM(B31:I31)</f>
        <v>2170.6999999999998</v>
      </c>
      <c r="D70" s="51"/>
      <c r="E70" s="63">
        <f>$C$89/C70-1</f>
        <v>0.54765513428847834</v>
      </c>
      <c r="F70"/>
    </row>
    <row r="71" spans="1:6" ht="15" thickBot="1" x14ac:dyDescent="0.25">
      <c r="A71" s="50">
        <v>2005</v>
      </c>
      <c r="B71" s="51"/>
      <c r="C71" s="56">
        <f>SUM(J31:M31) + SUM(B32:I32)</f>
        <v>2233.3000000000002</v>
      </c>
      <c r="D71" s="51"/>
      <c r="E71" s="63">
        <f>$C$89/C71-1</f>
        <v>0.5042739443872295</v>
      </c>
      <c r="F71"/>
    </row>
    <row r="72" spans="1:6" ht="15" thickBot="1" x14ac:dyDescent="0.25">
      <c r="A72" s="50">
        <v>2006</v>
      </c>
      <c r="B72" s="51"/>
      <c r="C72" s="56">
        <f>SUM(J32:M32) + SUM(B33:I33)</f>
        <v>2308.5</v>
      </c>
      <c r="D72" s="51"/>
      <c r="E72" s="63">
        <f>$C$89/C72-1</f>
        <v>0.45527182152913137</v>
      </c>
      <c r="F72"/>
    </row>
    <row r="73" spans="1:6" ht="15" thickBot="1" x14ac:dyDescent="0.25">
      <c r="A73" s="50">
        <v>2007</v>
      </c>
      <c r="B73" s="51"/>
      <c r="C73" s="56">
        <f>SUM(J33:M33) + SUM(B34:I34)</f>
        <v>2349.0169999999998</v>
      </c>
      <c r="D73" s="51"/>
      <c r="E73" s="63">
        <f>$C$89/C73-1</f>
        <v>0.43017057773528244</v>
      </c>
      <c r="F73"/>
    </row>
    <row r="74" spans="1:6" ht="15" thickBot="1" x14ac:dyDescent="0.25">
      <c r="A74" s="50">
        <v>2008</v>
      </c>
      <c r="B74" s="51"/>
      <c r="C74" s="56">
        <f>SUM(J34:M34) + SUM(B35:I35)</f>
        <v>2448.1549999999997</v>
      </c>
      <c r="D74" s="51"/>
      <c r="E74" s="63">
        <f>$C$89/C74-1</f>
        <v>0.3722558416440136</v>
      </c>
      <c r="F74"/>
    </row>
    <row r="75" spans="1:6" ht="15" thickBot="1" x14ac:dyDescent="0.25">
      <c r="A75" s="50">
        <v>2009</v>
      </c>
      <c r="B75" s="51"/>
      <c r="C75" s="56">
        <f>SUM(J35:M35) + SUM(B36:I36)</f>
        <v>2442.1970000000001</v>
      </c>
      <c r="D75" s="51"/>
      <c r="E75" s="63">
        <f>$C$89/C75-1</f>
        <v>0.37560360609729671</v>
      </c>
      <c r="F75"/>
    </row>
    <row r="76" spans="1:6" ht="15" thickBot="1" x14ac:dyDescent="0.25">
      <c r="A76" s="50">
        <v>2010</v>
      </c>
      <c r="B76" s="51"/>
      <c r="C76" s="56">
        <f>SUM(J36:M36) + SUM(B37:I37)</f>
        <v>2484.1530000000002</v>
      </c>
      <c r="D76" s="51"/>
      <c r="E76" s="63">
        <f>$C$89/C76-1</f>
        <v>0.35237040552655152</v>
      </c>
      <c r="F76"/>
    </row>
    <row r="77" spans="1:6" ht="15" thickBot="1" x14ac:dyDescent="0.25">
      <c r="A77" s="50">
        <v>2011</v>
      </c>
      <c r="B77" s="51"/>
      <c r="C77" s="56">
        <f>SUM(J37:M37) + SUM(B38:I38)</f>
        <v>2549.0679999999998</v>
      </c>
      <c r="D77" s="51"/>
      <c r="E77" s="63">
        <f>$C$89/C77-1</f>
        <v>0.31793071036159115</v>
      </c>
      <c r="F77"/>
    </row>
    <row r="78" spans="1:6" ht="15" thickBot="1" x14ac:dyDescent="0.25">
      <c r="A78" s="50">
        <v>2012</v>
      </c>
      <c r="B78" s="51"/>
      <c r="C78" s="56">
        <f>SUM(J38:M38) + SUM(B39:I39)</f>
        <v>2612.5909999999999</v>
      </c>
      <c r="D78" s="51"/>
      <c r="E78" s="63">
        <f>$C$89/C78-1</f>
        <v>0.28588630979743868</v>
      </c>
      <c r="F78"/>
    </row>
    <row r="79" spans="1:6" ht="15" thickBot="1" x14ac:dyDescent="0.25">
      <c r="A79" s="50">
        <v>2013</v>
      </c>
      <c r="B79" s="51"/>
      <c r="C79" s="56">
        <f>SUM(J39:M39) + SUM(B40:I40)</f>
        <v>2657.721</v>
      </c>
      <c r="D79" s="51"/>
      <c r="E79" s="63">
        <f>$C$89/C79-1</f>
        <v>0.2640510422275324</v>
      </c>
      <c r="F79"/>
    </row>
    <row r="80" spans="1:6" ht="15" thickBot="1" x14ac:dyDescent="0.25">
      <c r="A80" s="50">
        <v>2014</v>
      </c>
      <c r="B80" s="51"/>
      <c r="C80" s="56">
        <f>SUM(J40:M40) + SUM(B41:I41)</f>
        <v>2693.511</v>
      </c>
      <c r="D80" s="51"/>
      <c r="E80" s="63">
        <f>$C$89/C80-1</f>
        <v>0.2472549768684813</v>
      </c>
      <c r="F80"/>
    </row>
    <row r="81" spans="1:7" ht="15" thickBot="1" x14ac:dyDescent="0.25">
      <c r="A81" s="50">
        <v>2015</v>
      </c>
      <c r="B81" s="51"/>
      <c r="C81" s="56">
        <f>SUM(J41:M41) + SUM(B42:I42)</f>
        <v>2693.4769999999999</v>
      </c>
      <c r="D81" s="51"/>
      <c r="E81" s="63">
        <f>$C$89/C81-1</f>
        <v>0.24727072107911074</v>
      </c>
      <c r="F81" t="s">
        <v>141</v>
      </c>
    </row>
    <row r="82" spans="1:7" ht="15" thickBot="1" x14ac:dyDescent="0.25">
      <c r="A82" s="52">
        <v>2016</v>
      </c>
      <c r="B82" s="53"/>
      <c r="C82" s="57">
        <f>SUM(J42:M42) + SUM(B43:I43)</f>
        <v>2701.886</v>
      </c>
      <c r="D82" s="53"/>
      <c r="E82" s="63">
        <f>$C$89/C82-1</f>
        <v>0.24338887725092762</v>
      </c>
      <c r="F82"/>
    </row>
    <row r="83" spans="1:7" ht="15" thickBot="1" x14ac:dyDescent="0.25">
      <c r="A83" s="52">
        <v>2017</v>
      </c>
      <c r="B83" s="53"/>
      <c r="C83" s="57">
        <f>SUM(J43:M43) + SUM(B44:I44)</f>
        <v>2743.627</v>
      </c>
      <c r="D83" s="53"/>
      <c r="E83" s="63">
        <f>$C$89/C83-1</f>
        <v>0.22447220412978885</v>
      </c>
      <c r="G83" s="30" t="s">
        <v>141</v>
      </c>
    </row>
    <row r="84" spans="1:7" ht="15" thickBot="1" x14ac:dyDescent="0.25">
      <c r="A84" s="52">
        <v>2018</v>
      </c>
      <c r="B84" s="53"/>
      <c r="C84" s="57">
        <f>SUM(J44:M44) + SUM(B45:I45)</f>
        <v>2795.848</v>
      </c>
      <c r="D84" s="53"/>
      <c r="E84" s="63">
        <f>$C$89/C84-1</f>
        <v>0.20160144614442554</v>
      </c>
    </row>
    <row r="85" spans="1:7" x14ac:dyDescent="0.2">
      <c r="A85" s="52">
        <v>2019</v>
      </c>
      <c r="B85" s="53"/>
      <c r="C85" s="57">
        <f>SUM(J45:M45) + SUM(B46:I46)</f>
        <v>2836.5909999999999</v>
      </c>
      <c r="D85" s="53"/>
      <c r="E85" s="63">
        <f>$C$89/C85-1</f>
        <v>0.18434240255292367</v>
      </c>
      <c r="G85" s="30" t="s">
        <v>141</v>
      </c>
    </row>
    <row r="86" spans="1:7" ht="15" thickBot="1" x14ac:dyDescent="0.25">
      <c r="A86" s="52">
        <v>2020</v>
      </c>
      <c r="B86" s="53"/>
      <c r="C86" s="57">
        <f>SUM(J46:M46) + SUM(B47:I47)</f>
        <v>2869.7640000000001</v>
      </c>
      <c r="D86" s="53"/>
      <c r="E86" s="63">
        <f>$C$89/C86-1</f>
        <v>0.170652011803061</v>
      </c>
    </row>
    <row r="87" spans="1:7" ht="15" thickBot="1" x14ac:dyDescent="0.25">
      <c r="A87" s="52">
        <v>2021</v>
      </c>
      <c r="B87" s="53"/>
      <c r="C87" s="57">
        <f>SUM(J46:M46) + SUM(B48:I48)</f>
        <v>2950.5549999999998</v>
      </c>
      <c r="D87" s="53"/>
      <c r="E87" s="63">
        <f>$C$89/C87-1</f>
        <v>0.13859765366176879</v>
      </c>
    </row>
    <row r="88" spans="1:7" ht="15" thickBot="1" x14ac:dyDescent="0.25">
      <c r="A88" s="52">
        <v>2022</v>
      </c>
      <c r="B88" s="53"/>
      <c r="C88" s="57">
        <f>SUM(J48:M48) + SUM(B49:I49)</f>
        <v>3195.7629999999999</v>
      </c>
      <c r="D88" s="53"/>
      <c r="E88" s="63">
        <f>$C$89/C88-1</f>
        <v>5.1234087133495088E-2</v>
      </c>
    </row>
    <row r="89" spans="1:7" ht="15" thickBot="1" x14ac:dyDescent="0.25">
      <c r="A89" s="52">
        <v>2023</v>
      </c>
      <c r="B89" s="53"/>
      <c r="C89" s="57">
        <f>SUM(J49:M49) + SUM(B50:I50)</f>
        <v>3359.4949999999999</v>
      </c>
      <c r="D89" s="53"/>
      <c r="E89" s="63">
        <f>$C$89/C89-1</f>
        <v>0</v>
      </c>
    </row>
    <row r="90" spans="1:7" x14ac:dyDescent="0.2">
      <c r="C90" s="30" t="s">
        <v>141</v>
      </c>
    </row>
  </sheetData>
  <sheetProtection algorithmName="SHA-512" hashValue="pxsaqmSVCUEsrSIP06vpSG2mZTWHfQ6cfXS+Uyym6vC8RIThTe+cGmctCVjbGi8Q2SjUvh+o2UQNbgYTcqpJ2g==" saltValue="K2GyQ90IkJJpfb2r+akPZw==" spinCount="100000" sheet="1" objects="1" scenarios="1"/>
  <mergeCells count="9">
    <mergeCell ref="A1:F1"/>
    <mergeCell ref="A2:F2"/>
    <mergeCell ref="A3:F3"/>
    <mergeCell ref="B4:F4"/>
    <mergeCell ref="B9:F9"/>
    <mergeCell ref="A5:F5"/>
    <mergeCell ref="B6:F6"/>
    <mergeCell ref="B7:F7"/>
    <mergeCell ref="B8:F8"/>
  </mergeCells>
  <phoneticPr fontId="20" type="noConversion"/>
  <pageMargins left="0.75" right="0.75" top="1" bottom="1" header="0.5" footer="0.5"/>
  <pageSetup paperSize="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autoPageBreaks="0"/>
  </sheetPr>
  <dimension ref="B1:I33"/>
  <sheetViews>
    <sheetView showGridLines="0" zoomScale="115" zoomScaleNormal="115" workbookViewId="0">
      <selection activeCell="I7" sqref="I7"/>
    </sheetView>
  </sheetViews>
  <sheetFormatPr defaultColWidth="9.140625" defaultRowHeight="12.75" x14ac:dyDescent="0.2"/>
  <cols>
    <col min="1" max="1" width="9.140625" style="2"/>
    <col min="2" max="2" width="4.7109375" style="2" customWidth="1"/>
    <col min="3" max="3" width="4.5703125" style="2" customWidth="1"/>
    <col min="4" max="4" width="9.140625" style="2"/>
    <col min="5" max="5" width="17.5703125" style="2" customWidth="1"/>
    <col min="6" max="7" width="9.140625" style="2"/>
    <col min="8" max="8" width="13.28515625" style="2" customWidth="1"/>
    <col min="9" max="9" width="17.85546875" style="2" customWidth="1"/>
    <col min="10" max="16384" width="9.140625" style="2"/>
  </cols>
  <sheetData>
    <row r="1" spans="2:9" x14ac:dyDescent="0.2">
      <c r="B1" s="5"/>
      <c r="C1" s="5"/>
      <c r="D1" s="97" t="s">
        <v>9</v>
      </c>
      <c r="E1" s="98"/>
      <c r="F1" s="98"/>
      <c r="G1" s="98"/>
      <c r="H1" s="98"/>
      <c r="I1" s="96"/>
    </row>
    <row r="2" spans="2:9" x14ac:dyDescent="0.2">
      <c r="B2" s="5"/>
      <c r="C2" s="97" t="s">
        <v>10</v>
      </c>
      <c r="D2" s="98"/>
      <c r="E2" s="98"/>
      <c r="F2" s="98"/>
      <c r="G2" s="98"/>
      <c r="H2" s="98"/>
      <c r="I2" s="96"/>
    </row>
    <row r="3" spans="2:9" x14ac:dyDescent="0.2">
      <c r="B3" s="5"/>
      <c r="C3" s="5"/>
      <c r="D3" s="5"/>
      <c r="E3" s="4" t="s">
        <v>11</v>
      </c>
      <c r="F3" s="99"/>
      <c r="G3" s="100"/>
      <c r="H3" s="100"/>
      <c r="I3" s="5"/>
    </row>
    <row r="4" spans="2:9" x14ac:dyDescent="0.2">
      <c r="B4" s="5"/>
      <c r="C4" s="5"/>
      <c r="D4" s="5"/>
      <c r="E4" s="5"/>
      <c r="F4" s="5"/>
      <c r="G4" s="5"/>
      <c r="H4" s="5"/>
      <c r="I4" s="5"/>
    </row>
    <row r="5" spans="2:9" x14ac:dyDescent="0.2">
      <c r="B5" s="6" t="s">
        <v>12</v>
      </c>
      <c r="C5" s="95" t="s">
        <v>13</v>
      </c>
      <c r="D5" s="96"/>
      <c r="E5" s="96"/>
      <c r="F5" s="96"/>
      <c r="G5" s="96"/>
      <c r="H5" s="5"/>
      <c r="I5" s="5"/>
    </row>
    <row r="6" spans="2:9" x14ac:dyDescent="0.2">
      <c r="B6" s="5"/>
      <c r="C6" s="95" t="s">
        <v>14</v>
      </c>
      <c r="D6" s="96"/>
      <c r="E6" s="96"/>
      <c r="F6" s="96"/>
      <c r="G6" s="96"/>
      <c r="H6" s="96"/>
      <c r="I6" s="5"/>
    </row>
    <row r="7" spans="2:9" ht="13.5" thickBot="1" x14ac:dyDescent="0.25">
      <c r="B7" s="5"/>
      <c r="C7" s="5" t="s">
        <v>15</v>
      </c>
      <c r="D7" s="96" t="s">
        <v>16</v>
      </c>
      <c r="E7" s="96"/>
      <c r="F7" s="5"/>
      <c r="G7" s="5"/>
      <c r="H7" s="5"/>
      <c r="I7" s="78">
        <f>SUM('Worksheet A'!I61)</f>
        <v>0</v>
      </c>
    </row>
    <row r="8" spans="2:9" x14ac:dyDescent="0.2">
      <c r="B8" s="5"/>
      <c r="C8" s="5"/>
      <c r="D8" s="5"/>
      <c r="E8" s="5"/>
      <c r="F8" s="5"/>
      <c r="G8" s="5"/>
      <c r="H8" s="5"/>
      <c r="I8" s="5"/>
    </row>
    <row r="9" spans="2:9" x14ac:dyDescent="0.2">
      <c r="B9" s="5"/>
      <c r="C9" s="6" t="s">
        <v>17</v>
      </c>
      <c r="D9" s="5"/>
      <c r="E9" s="5"/>
      <c r="F9" s="5"/>
      <c r="G9" s="5"/>
      <c r="H9" s="5"/>
      <c r="I9" s="5"/>
    </row>
    <row r="10" spans="2:9" ht="13.5" thickBot="1" x14ac:dyDescent="0.25">
      <c r="B10" s="5"/>
      <c r="C10" s="5" t="s">
        <v>18</v>
      </c>
      <c r="D10" s="5" t="s">
        <v>19</v>
      </c>
      <c r="E10" s="5"/>
      <c r="F10" s="5"/>
      <c r="G10" s="5"/>
      <c r="H10" s="5"/>
      <c r="I10" s="78">
        <f>SUM('Worksheet B'!K104)</f>
        <v>0</v>
      </c>
    </row>
    <row r="11" spans="2:9" x14ac:dyDescent="0.2">
      <c r="B11" s="5"/>
      <c r="C11" s="5"/>
      <c r="D11" s="5"/>
      <c r="E11" s="5"/>
      <c r="F11" s="5"/>
      <c r="G11" s="5"/>
      <c r="H11" s="5"/>
      <c r="I11" s="5"/>
    </row>
    <row r="12" spans="2:9" x14ac:dyDescent="0.2">
      <c r="B12" s="5"/>
      <c r="C12" s="6" t="s">
        <v>20</v>
      </c>
      <c r="D12" s="5"/>
      <c r="E12" s="5"/>
      <c r="F12" s="5"/>
      <c r="G12" s="5"/>
      <c r="H12" s="5"/>
      <c r="I12" s="5"/>
    </row>
    <row r="13" spans="2:9" ht="13.5" thickBot="1" x14ac:dyDescent="0.25">
      <c r="B13" s="5"/>
      <c r="C13" s="5" t="s">
        <v>21</v>
      </c>
      <c r="D13" s="5" t="s">
        <v>22</v>
      </c>
      <c r="E13" s="5"/>
      <c r="F13" s="5"/>
      <c r="G13" s="5"/>
      <c r="H13" s="5"/>
      <c r="I13" s="78">
        <f>SUM('Worksheet C'!I38)</f>
        <v>0</v>
      </c>
    </row>
    <row r="14" spans="2:9" x14ac:dyDescent="0.2">
      <c r="B14" s="5"/>
      <c r="C14" s="5"/>
      <c r="D14" s="5"/>
      <c r="E14" s="5"/>
      <c r="F14" s="5"/>
      <c r="G14" s="5"/>
      <c r="H14" s="5"/>
      <c r="I14" s="5"/>
    </row>
    <row r="15" spans="2:9" ht="13.5" thickBot="1" x14ac:dyDescent="0.25">
      <c r="B15" s="5"/>
      <c r="C15" s="5" t="s">
        <v>23</v>
      </c>
      <c r="D15" s="5" t="s">
        <v>24</v>
      </c>
      <c r="E15" s="5"/>
      <c r="F15" s="5"/>
      <c r="G15" s="5"/>
      <c r="H15" s="5"/>
      <c r="I15" s="29">
        <f>SUM(I7+I10+I13)</f>
        <v>0</v>
      </c>
    </row>
    <row r="16" spans="2:9" ht="13.5" thickTop="1" x14ac:dyDescent="0.2">
      <c r="B16" s="5"/>
      <c r="C16" s="5"/>
      <c r="D16" s="5"/>
      <c r="E16" s="5"/>
      <c r="F16" s="5"/>
      <c r="G16" s="5"/>
      <c r="H16" s="5"/>
      <c r="I16" s="5"/>
    </row>
    <row r="17" spans="2:9" x14ac:dyDescent="0.2">
      <c r="B17" s="5"/>
      <c r="C17" s="6" t="s">
        <v>25</v>
      </c>
      <c r="D17" s="5"/>
      <c r="E17" s="5"/>
      <c r="F17" s="5"/>
      <c r="G17" s="5"/>
      <c r="H17" s="5"/>
      <c r="I17" s="5"/>
    </row>
    <row r="18" spans="2:9" ht="13.5" thickBot="1" x14ac:dyDescent="0.25">
      <c r="B18" s="5"/>
      <c r="C18" s="5" t="s">
        <v>26</v>
      </c>
      <c r="D18" s="5" t="s">
        <v>27</v>
      </c>
      <c r="E18" s="5"/>
      <c r="F18" s="5"/>
      <c r="G18" s="5"/>
      <c r="H18" s="5"/>
      <c r="I18" s="78">
        <f>SUM('Worksheet D'!L121)</f>
        <v>0</v>
      </c>
    </row>
    <row r="19" spans="2:9" x14ac:dyDescent="0.2">
      <c r="B19" s="5"/>
      <c r="C19" s="5"/>
      <c r="D19" s="5"/>
      <c r="E19" s="5"/>
      <c r="F19" s="5"/>
      <c r="G19" s="5"/>
      <c r="H19" s="5"/>
      <c r="I19" s="5"/>
    </row>
    <row r="20" spans="2:9" ht="13.5" thickBot="1" x14ac:dyDescent="0.25">
      <c r="B20" s="5"/>
      <c r="C20" s="5" t="s">
        <v>28</v>
      </c>
      <c r="D20" s="5" t="s">
        <v>29</v>
      </c>
      <c r="E20" s="5"/>
      <c r="F20" s="5"/>
      <c r="G20" s="5"/>
      <c r="H20" s="5"/>
      <c r="I20" s="29">
        <f>SUM(I15-I18)</f>
        <v>0</v>
      </c>
    </row>
    <row r="21" spans="2:9" ht="13.5" thickTop="1" x14ac:dyDescent="0.2">
      <c r="B21" s="5"/>
      <c r="C21" s="5"/>
      <c r="D21" s="5"/>
      <c r="E21" s="5"/>
      <c r="F21" s="5"/>
      <c r="G21" s="5"/>
      <c r="H21" s="5"/>
      <c r="I21" s="5"/>
    </row>
    <row r="22" spans="2:9" x14ac:dyDescent="0.2">
      <c r="B22" s="5"/>
      <c r="C22" s="6" t="s">
        <v>30</v>
      </c>
      <c r="D22" s="5"/>
      <c r="E22" s="5"/>
      <c r="F22" s="5"/>
      <c r="G22" s="5"/>
      <c r="H22" s="5"/>
      <c r="I22" s="5"/>
    </row>
    <row r="23" spans="2:9" ht="13.5" thickBot="1" x14ac:dyDescent="0.25">
      <c r="B23" s="5"/>
      <c r="C23" s="5" t="s">
        <v>31</v>
      </c>
      <c r="D23" s="5" t="s">
        <v>32</v>
      </c>
      <c r="E23" s="5"/>
      <c r="F23" s="5"/>
      <c r="G23" s="5"/>
      <c r="H23" s="5"/>
      <c r="I23" s="7"/>
    </row>
    <row r="24" spans="2:9" x14ac:dyDescent="0.2">
      <c r="B24" s="5"/>
      <c r="C24" s="5"/>
      <c r="D24" s="5"/>
      <c r="E24" s="5"/>
      <c r="F24" s="5"/>
      <c r="G24" s="5"/>
      <c r="H24" s="5"/>
      <c r="I24" s="5"/>
    </row>
    <row r="25" spans="2:9" x14ac:dyDescent="0.2">
      <c r="B25" s="5"/>
      <c r="C25" s="6" t="s">
        <v>33</v>
      </c>
      <c r="D25" s="5"/>
      <c r="E25" s="5"/>
      <c r="F25" s="5"/>
      <c r="G25" s="5"/>
      <c r="H25" s="5"/>
      <c r="I25" s="5"/>
    </row>
    <row r="26" spans="2:9" ht="13.5" thickBot="1" x14ac:dyDescent="0.25">
      <c r="B26" s="5"/>
      <c r="C26" s="5" t="s">
        <v>34</v>
      </c>
      <c r="D26" s="5" t="s">
        <v>35</v>
      </c>
      <c r="E26" s="5"/>
      <c r="F26" s="5"/>
      <c r="G26" s="5"/>
      <c r="H26" s="5"/>
      <c r="I26" s="29">
        <f>SUM(I20*I23)</f>
        <v>0</v>
      </c>
    </row>
    <row r="27" spans="2:9" ht="13.5" thickTop="1" x14ac:dyDescent="0.2">
      <c r="B27" s="5"/>
      <c r="C27" s="5"/>
      <c r="D27" s="5"/>
      <c r="E27" s="5"/>
      <c r="F27" s="5"/>
      <c r="G27" s="5"/>
      <c r="H27" s="5"/>
      <c r="I27" s="5"/>
    </row>
    <row r="28" spans="2:9" x14ac:dyDescent="0.2">
      <c r="B28" s="6" t="s">
        <v>36</v>
      </c>
      <c r="C28" s="6" t="s">
        <v>37</v>
      </c>
      <c r="D28" s="5"/>
      <c r="E28" s="5"/>
      <c r="F28" s="5"/>
      <c r="G28" s="5"/>
      <c r="H28" s="5"/>
      <c r="I28" s="5"/>
    </row>
    <row r="29" spans="2:9" ht="13.5" thickBot="1" x14ac:dyDescent="0.25">
      <c r="B29" s="5"/>
      <c r="C29" s="5" t="s">
        <v>38</v>
      </c>
      <c r="D29" s="5"/>
      <c r="E29" s="5"/>
      <c r="F29" s="5"/>
      <c r="G29" s="5"/>
      <c r="H29" s="5"/>
      <c r="I29" s="78">
        <f>+'Worksheet E'!F17</f>
        <v>0</v>
      </c>
    </row>
    <row r="30" spans="2:9" x14ac:dyDescent="0.2">
      <c r="B30" s="5"/>
      <c r="C30" s="5"/>
      <c r="D30" s="5"/>
      <c r="E30" s="5"/>
      <c r="F30" s="5"/>
      <c r="G30" s="5"/>
      <c r="H30" s="5"/>
      <c r="I30" s="5"/>
    </row>
    <row r="31" spans="2:9" x14ac:dyDescent="0.2">
      <c r="B31" s="6" t="s">
        <v>39</v>
      </c>
      <c r="C31" s="6" t="s">
        <v>40</v>
      </c>
      <c r="D31" s="5"/>
      <c r="E31" s="5"/>
      <c r="F31" s="5"/>
      <c r="G31" s="5"/>
      <c r="H31" s="5"/>
      <c r="I31" s="5"/>
    </row>
    <row r="32" spans="2:9" ht="24.75" customHeight="1" thickBot="1" x14ac:dyDescent="0.25">
      <c r="B32" s="5"/>
      <c r="C32" s="5" t="s">
        <v>41</v>
      </c>
      <c r="D32" s="5"/>
      <c r="E32" s="5"/>
      <c r="F32" s="5"/>
      <c r="G32" s="5"/>
      <c r="H32" s="5"/>
      <c r="I32" s="8">
        <f>SUM(I29+I26)</f>
        <v>0</v>
      </c>
    </row>
    <row r="33" ht="13.5" thickTop="1" x14ac:dyDescent="0.2"/>
  </sheetData>
  <sheetProtection algorithmName="SHA-512" hashValue="9bLDMMe/CqO0fiOq9FGpNrUmqMyKGqAEu60P6DezaSEWpVXgL8Z532MFLIV6tNWxEWsyzQ3ZET7NoyrRd/mgNg==" saltValue="iRyTTDdNCPobTnI4y9aDiw==" spinCount="100000" sheet="1" objects="1" scenarios="1"/>
  <mergeCells count="6">
    <mergeCell ref="C6:H6"/>
    <mergeCell ref="D7:E7"/>
    <mergeCell ref="C2:I2"/>
    <mergeCell ref="D1:I1"/>
    <mergeCell ref="F3:H3"/>
    <mergeCell ref="C5:G5"/>
  </mergeCells>
  <phoneticPr fontId="20" type="noConversion"/>
  <pageMargins left="1.04"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15"/>
  <sheetViews>
    <sheetView showGridLines="0" showRowColHeaders="0" zoomScaleNormal="100" workbookViewId="0">
      <selection activeCell="O25" sqref="O25"/>
    </sheetView>
  </sheetViews>
  <sheetFormatPr defaultRowHeight="12.75" x14ac:dyDescent="0.2"/>
  <sheetData>
    <row r="1" spans="1:2" ht="15.75" x14ac:dyDescent="0.2">
      <c r="A1" s="85"/>
      <c r="B1" s="86"/>
    </row>
    <row r="2" spans="1:2" ht="15.75" x14ac:dyDescent="0.2">
      <c r="A2" s="85"/>
      <c r="B2" s="86"/>
    </row>
    <row r="3" spans="1:2" ht="15.75" x14ac:dyDescent="0.2">
      <c r="A3" s="85"/>
      <c r="B3" s="86"/>
    </row>
    <row r="4" spans="1:2" ht="15.75" x14ac:dyDescent="0.2">
      <c r="A4" s="85"/>
      <c r="B4" s="86"/>
    </row>
    <row r="5" spans="1:2" ht="15.75" x14ac:dyDescent="0.2">
      <c r="A5" s="85"/>
      <c r="B5" s="86"/>
    </row>
    <row r="6" spans="1:2" ht="15.75" x14ac:dyDescent="0.2">
      <c r="A6" s="85"/>
      <c r="B6" s="86"/>
    </row>
    <row r="7" spans="1:2" ht="15" x14ac:dyDescent="0.2">
      <c r="A7" s="87"/>
      <c r="B7" s="86"/>
    </row>
    <row r="8" spans="1:2" ht="15" x14ac:dyDescent="0.2">
      <c r="A8" s="87"/>
      <c r="B8" s="86"/>
    </row>
    <row r="9" spans="1:2" ht="15" x14ac:dyDescent="0.2">
      <c r="A9" s="84"/>
      <c r="B9" s="86"/>
    </row>
    <row r="10" spans="1:2" ht="15" x14ac:dyDescent="0.2">
      <c r="A10" s="84"/>
      <c r="B10" s="86"/>
    </row>
    <row r="11" spans="1:2" ht="15" x14ac:dyDescent="0.2">
      <c r="A11" s="86"/>
      <c r="B11" s="84"/>
    </row>
    <row r="12" spans="1:2" ht="15" x14ac:dyDescent="0.2">
      <c r="A12" s="84"/>
      <c r="B12" s="86"/>
    </row>
    <row r="13" spans="1:2" ht="15" x14ac:dyDescent="0.2">
      <c r="A13" s="84"/>
      <c r="B13" s="86"/>
    </row>
    <row r="14" spans="1:2" ht="15" x14ac:dyDescent="0.2">
      <c r="A14" s="87"/>
      <c r="B14" s="86"/>
    </row>
    <row r="15" spans="1:2" ht="15.75" x14ac:dyDescent="0.2">
      <c r="A15" s="88"/>
      <c r="B15" s="86"/>
    </row>
  </sheetData>
  <sheetProtection algorithmName="SHA-512" hashValue="k1mSofeeZWUzArOx7G0+LD/K9uxDeoLx8jsCV1Mpm06zrJOMSxZh+yD6x3uAXxzN0cfW5qMVnN5vPFpJSaS++A==" saltValue="hNXdsVd1XNcxMA/0IzGKDg==" spinCount="100000" sheet="1" objects="1" scenarios="1"/>
  <printOptions horizontalCentered="1" verticalCentered="1"/>
  <pageMargins left="0.25" right="0.25"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J63"/>
  <sheetViews>
    <sheetView showGridLines="0" zoomScaleNormal="100" workbookViewId="0">
      <selection activeCell="I9" sqref="I9"/>
    </sheetView>
  </sheetViews>
  <sheetFormatPr defaultColWidth="9.140625" defaultRowHeight="15.75" x14ac:dyDescent="0.25"/>
  <cols>
    <col min="1" max="1" width="9.140625" style="1"/>
    <col min="2" max="2" width="4" style="1" customWidth="1"/>
    <col min="3" max="3" width="4.5703125" style="1" customWidth="1"/>
    <col min="4" max="4" width="13.28515625" style="1" customWidth="1"/>
    <col min="5" max="5" width="9.140625" style="1"/>
    <col min="6" max="6" width="14.42578125" style="1" customWidth="1"/>
    <col min="7" max="7" width="9.140625" style="1"/>
    <col min="8" max="8" width="18.42578125" style="1" customWidth="1"/>
    <col min="9" max="9" width="20.140625" style="1" bestFit="1" customWidth="1"/>
    <col min="10" max="16384" width="9.140625" style="1"/>
  </cols>
  <sheetData>
    <row r="1" spans="1:10" x14ac:dyDescent="0.25">
      <c r="A1" s="3"/>
      <c r="B1" s="107" t="s">
        <v>42</v>
      </c>
      <c r="C1" s="107"/>
      <c r="D1" s="107"/>
      <c r="E1" s="107"/>
      <c r="F1" s="107"/>
      <c r="G1" s="107"/>
      <c r="H1" s="107"/>
      <c r="I1" s="107"/>
    </row>
    <row r="2" spans="1:10" x14ac:dyDescent="0.25">
      <c r="A2" s="3"/>
      <c r="B2" s="108" t="s">
        <v>43</v>
      </c>
      <c r="C2" s="108"/>
      <c r="D2" s="108"/>
      <c r="E2" s="108"/>
      <c r="F2" s="108"/>
      <c r="G2" s="108"/>
      <c r="H2" s="108"/>
      <c r="I2" s="108"/>
    </row>
    <row r="3" spans="1:10" x14ac:dyDescent="0.25">
      <c r="A3" s="3"/>
      <c r="B3" s="107" t="s">
        <v>44</v>
      </c>
      <c r="C3" s="107"/>
      <c r="D3" s="107"/>
      <c r="E3" s="107"/>
      <c r="F3" s="107"/>
      <c r="G3" s="107"/>
      <c r="H3" s="107"/>
      <c r="I3" s="107"/>
    </row>
    <row r="4" spans="1:10" x14ac:dyDescent="0.25">
      <c r="A4" s="3"/>
      <c r="B4" s="107" t="s">
        <v>45</v>
      </c>
      <c r="C4" s="107"/>
      <c r="D4" s="107"/>
      <c r="E4" s="107"/>
      <c r="F4" s="107"/>
      <c r="G4" s="107"/>
      <c r="H4" s="107"/>
      <c r="I4" s="107"/>
    </row>
    <row r="5" spans="1:10" x14ac:dyDescent="0.25">
      <c r="A5" s="3"/>
      <c r="B5" s="3"/>
      <c r="C5" s="3"/>
      <c r="D5" s="3"/>
      <c r="E5" s="3"/>
      <c r="F5" s="3"/>
      <c r="G5" s="3"/>
      <c r="H5" s="3"/>
      <c r="I5" s="3"/>
    </row>
    <row r="6" spans="1:10" x14ac:dyDescent="0.25">
      <c r="A6" s="3"/>
      <c r="B6" s="9" t="s">
        <v>46</v>
      </c>
      <c r="C6" s="106" t="s">
        <v>47</v>
      </c>
      <c r="D6" s="106"/>
      <c r="E6" s="96"/>
      <c r="F6" s="3"/>
      <c r="G6" s="3"/>
      <c r="H6" s="3"/>
      <c r="I6" s="3"/>
    </row>
    <row r="7" spans="1:10" ht="16.5" thickBot="1" x14ac:dyDescent="0.3">
      <c r="A7" s="3"/>
      <c r="B7" s="3"/>
      <c r="C7" s="3" t="s">
        <v>15</v>
      </c>
      <c r="D7" s="3" t="s">
        <v>48</v>
      </c>
      <c r="E7" s="104" t="s">
        <v>141</v>
      </c>
      <c r="F7" s="104"/>
      <c r="G7" s="104"/>
      <c r="H7" s="105"/>
      <c r="I7" s="3"/>
    </row>
    <row r="8" spans="1:10" ht="21" customHeight="1" thickBot="1" x14ac:dyDescent="0.3">
      <c r="A8" s="3"/>
      <c r="B8" s="3"/>
      <c r="C8" s="3" t="s">
        <v>18</v>
      </c>
      <c r="D8" s="101" t="s">
        <v>49</v>
      </c>
      <c r="E8" s="101"/>
      <c r="F8" s="3"/>
      <c r="G8" s="3"/>
      <c r="H8" s="10"/>
      <c r="I8" s="11">
        <v>0</v>
      </c>
    </row>
    <row r="9" spans="1:10" ht="21" customHeight="1" x14ac:dyDescent="0.25">
      <c r="A9" s="3"/>
      <c r="B9" s="3"/>
      <c r="C9" s="3" t="s">
        <v>21</v>
      </c>
      <c r="D9" s="101" t="s">
        <v>50</v>
      </c>
      <c r="E9" s="101"/>
      <c r="F9" s="12"/>
      <c r="G9" s="3"/>
      <c r="H9" s="3"/>
      <c r="I9" s="13"/>
    </row>
    <row r="10" spans="1:10" ht="16.5" thickBot="1" x14ac:dyDescent="0.3">
      <c r="A10" s="3"/>
      <c r="B10" s="3"/>
      <c r="C10" s="3" t="s">
        <v>23</v>
      </c>
      <c r="D10" s="101" t="s">
        <v>51</v>
      </c>
      <c r="E10" s="101"/>
      <c r="F10" s="101"/>
      <c r="G10" s="101"/>
      <c r="H10" s="10"/>
      <c r="I10" s="11"/>
    </row>
    <row r="11" spans="1:10" x14ac:dyDescent="0.25">
      <c r="A11" s="3"/>
      <c r="B11" s="3"/>
      <c r="C11" s="3" t="s">
        <v>26</v>
      </c>
      <c r="D11" s="101" t="s">
        <v>52</v>
      </c>
      <c r="E11" s="101"/>
      <c r="F11" s="103"/>
      <c r="G11" s="103"/>
      <c r="H11" s="103"/>
      <c r="I11" s="14"/>
    </row>
    <row r="12" spans="1:10" x14ac:dyDescent="0.25">
      <c r="A12" s="3"/>
      <c r="B12" s="3"/>
      <c r="C12" s="3"/>
      <c r="D12" s="103"/>
      <c r="E12" s="103"/>
      <c r="F12" s="103"/>
      <c r="G12" s="103"/>
      <c r="H12" s="103"/>
      <c r="I12" s="14"/>
    </row>
    <row r="13" spans="1:10" ht="21" customHeight="1" x14ac:dyDescent="0.25">
      <c r="B13" s="3"/>
      <c r="C13" s="3"/>
      <c r="D13" s="3"/>
      <c r="E13" s="3"/>
      <c r="F13" s="3"/>
      <c r="G13" s="3"/>
      <c r="H13" s="3"/>
      <c r="I13" s="14"/>
    </row>
    <row r="14" spans="1:10" ht="16.5" thickBot="1" x14ac:dyDescent="0.3">
      <c r="B14" s="3"/>
      <c r="C14" s="3"/>
      <c r="D14" s="3"/>
      <c r="E14" s="3"/>
      <c r="F14" s="3"/>
      <c r="G14" s="3"/>
      <c r="H14" s="15" t="s">
        <v>53</v>
      </c>
      <c r="I14" s="16">
        <f>I8+I10</f>
        <v>0</v>
      </c>
      <c r="J14" s="61"/>
    </row>
    <row r="15" spans="1:10" x14ac:dyDescent="0.25">
      <c r="A15" s="3"/>
      <c r="B15" s="3"/>
      <c r="C15" s="3"/>
      <c r="D15" s="3"/>
      <c r="E15" s="3"/>
      <c r="F15" s="3"/>
      <c r="G15" s="3"/>
      <c r="H15" s="3"/>
      <c r="I15" s="14"/>
    </row>
    <row r="16" spans="1:10" x14ac:dyDescent="0.25">
      <c r="A16" s="3"/>
      <c r="B16" s="9" t="s">
        <v>54</v>
      </c>
      <c r="C16" s="106" t="s">
        <v>47</v>
      </c>
      <c r="D16" s="106"/>
      <c r="E16" s="96"/>
      <c r="F16" s="3"/>
      <c r="G16" s="3"/>
      <c r="H16" s="3"/>
      <c r="I16" s="3"/>
    </row>
    <row r="17" spans="1:9" ht="16.5" thickBot="1" x14ac:dyDescent="0.3">
      <c r="A17" s="3"/>
      <c r="B17" s="3"/>
      <c r="C17" s="3" t="s">
        <v>15</v>
      </c>
      <c r="D17" s="3" t="s">
        <v>48</v>
      </c>
      <c r="E17" s="104"/>
      <c r="F17" s="104"/>
      <c r="G17" s="104"/>
      <c r="H17" s="105"/>
      <c r="I17" s="3"/>
    </row>
    <row r="18" spans="1:9" ht="16.5" thickBot="1" x14ac:dyDescent="0.3">
      <c r="A18" s="3"/>
      <c r="B18" s="3"/>
      <c r="C18" s="3" t="s">
        <v>18</v>
      </c>
      <c r="D18" s="101" t="s">
        <v>49</v>
      </c>
      <c r="E18" s="101"/>
      <c r="F18" s="3"/>
      <c r="G18" s="3"/>
      <c r="H18" s="10"/>
      <c r="I18" s="11"/>
    </row>
    <row r="19" spans="1:9" ht="21" customHeight="1" x14ac:dyDescent="0.25">
      <c r="A19" s="3"/>
      <c r="B19" s="3"/>
      <c r="C19" s="3" t="s">
        <v>21</v>
      </c>
      <c r="D19" s="101" t="s">
        <v>50</v>
      </c>
      <c r="E19" s="101"/>
      <c r="F19" s="12"/>
      <c r="G19" s="3"/>
      <c r="H19" s="3"/>
      <c r="I19" s="13"/>
    </row>
    <row r="20" spans="1:9" ht="21" customHeight="1" thickBot="1" x14ac:dyDescent="0.3">
      <c r="A20" s="3"/>
      <c r="B20" s="3"/>
      <c r="C20" s="3" t="s">
        <v>23</v>
      </c>
      <c r="D20" s="101" t="s">
        <v>51</v>
      </c>
      <c r="E20" s="101"/>
      <c r="F20" s="101"/>
      <c r="G20" s="101"/>
      <c r="H20" s="10"/>
      <c r="I20" s="11"/>
    </row>
    <row r="21" spans="1:9" x14ac:dyDescent="0.25">
      <c r="A21" s="3"/>
      <c r="B21" s="3"/>
      <c r="C21" s="3" t="s">
        <v>26</v>
      </c>
      <c r="D21" s="101" t="s">
        <v>52</v>
      </c>
      <c r="E21" s="101"/>
      <c r="F21" s="103"/>
      <c r="G21" s="103"/>
      <c r="H21" s="103"/>
      <c r="I21" s="14"/>
    </row>
    <row r="22" spans="1:9" x14ac:dyDescent="0.25">
      <c r="A22" s="3"/>
      <c r="B22" s="3"/>
      <c r="C22" s="3"/>
      <c r="D22" s="103"/>
      <c r="E22" s="103"/>
      <c r="F22" s="103"/>
      <c r="G22" s="103"/>
      <c r="H22" s="103"/>
      <c r="I22" s="14"/>
    </row>
    <row r="23" spans="1:9" x14ac:dyDescent="0.25">
      <c r="A23" s="3"/>
      <c r="B23" s="3"/>
      <c r="C23" s="3"/>
      <c r="D23" s="3"/>
      <c r="E23" s="3"/>
      <c r="F23" s="3"/>
      <c r="G23" s="3"/>
      <c r="H23" s="3"/>
      <c r="I23" s="14"/>
    </row>
    <row r="24" spans="1:9" ht="21" customHeight="1" thickBot="1" x14ac:dyDescent="0.3">
      <c r="A24" s="3"/>
      <c r="B24" s="3"/>
      <c r="C24" s="3"/>
      <c r="D24" s="3"/>
      <c r="E24" s="3"/>
      <c r="F24" s="3"/>
      <c r="G24" s="3"/>
      <c r="H24" s="15" t="s">
        <v>53</v>
      </c>
      <c r="I24" s="16">
        <f>I18+I20</f>
        <v>0</v>
      </c>
    </row>
    <row r="25" spans="1:9" x14ac:dyDescent="0.25">
      <c r="A25" s="3"/>
      <c r="B25" s="3"/>
      <c r="C25" s="3"/>
      <c r="D25" s="3"/>
      <c r="E25" s="3"/>
      <c r="F25" s="3"/>
      <c r="G25" s="3"/>
      <c r="H25" s="15"/>
      <c r="I25" s="17"/>
    </row>
    <row r="26" spans="1:9" x14ac:dyDescent="0.25">
      <c r="A26" s="3"/>
      <c r="B26" s="3"/>
      <c r="C26" s="3"/>
      <c r="D26" s="3"/>
      <c r="E26" s="3"/>
      <c r="F26" s="3"/>
      <c r="G26" s="3"/>
      <c r="H26" s="3"/>
      <c r="I26" s="3"/>
    </row>
    <row r="27" spans="1:9" x14ac:dyDescent="0.25">
      <c r="A27" s="3"/>
      <c r="B27" s="9" t="s">
        <v>55</v>
      </c>
      <c r="C27" s="106" t="s">
        <v>47</v>
      </c>
      <c r="D27" s="106"/>
      <c r="E27" s="96"/>
      <c r="F27" s="3"/>
      <c r="G27" s="3"/>
      <c r="H27" s="3"/>
      <c r="I27" s="3"/>
    </row>
    <row r="28" spans="1:9" ht="16.5" thickBot="1" x14ac:dyDescent="0.3">
      <c r="A28" s="3"/>
      <c r="B28" s="3"/>
      <c r="C28" s="3" t="s">
        <v>15</v>
      </c>
      <c r="D28" s="3" t="s">
        <v>48</v>
      </c>
      <c r="E28" s="104"/>
      <c r="F28" s="104"/>
      <c r="G28" s="104"/>
      <c r="H28" s="105"/>
      <c r="I28" s="3"/>
    </row>
    <row r="29" spans="1:9" ht="16.5" thickBot="1" x14ac:dyDescent="0.3">
      <c r="A29" s="3"/>
      <c r="B29" s="3"/>
      <c r="C29" s="3" t="s">
        <v>18</v>
      </c>
      <c r="D29" s="101" t="s">
        <v>49</v>
      </c>
      <c r="E29" s="101"/>
      <c r="F29" s="3"/>
      <c r="G29" s="3"/>
      <c r="H29" s="10"/>
      <c r="I29" s="11"/>
    </row>
    <row r="30" spans="1:9" ht="21" customHeight="1" x14ac:dyDescent="0.25">
      <c r="A30" s="3"/>
      <c r="B30" s="3"/>
      <c r="C30" s="3" t="s">
        <v>21</v>
      </c>
      <c r="D30" s="101" t="s">
        <v>50</v>
      </c>
      <c r="E30" s="101"/>
      <c r="F30" s="12"/>
      <c r="G30" s="3"/>
      <c r="H30" s="3"/>
      <c r="I30" s="13"/>
    </row>
    <row r="31" spans="1:9" ht="21" customHeight="1" thickBot="1" x14ac:dyDescent="0.3">
      <c r="A31" s="3"/>
      <c r="B31" s="3"/>
      <c r="C31" s="3" t="s">
        <v>23</v>
      </c>
      <c r="D31" s="101" t="s">
        <v>51</v>
      </c>
      <c r="E31" s="101"/>
      <c r="F31" s="101"/>
      <c r="G31" s="101"/>
      <c r="H31" s="10"/>
      <c r="I31" s="11"/>
    </row>
    <row r="32" spans="1:9" x14ac:dyDescent="0.25">
      <c r="A32" s="3"/>
      <c r="B32" s="3"/>
      <c r="C32" s="3" t="s">
        <v>26</v>
      </c>
      <c r="D32" s="101" t="s">
        <v>52</v>
      </c>
      <c r="E32" s="101"/>
      <c r="F32" s="103"/>
      <c r="G32" s="103"/>
      <c r="H32" s="103"/>
      <c r="I32" s="14"/>
    </row>
    <row r="33" spans="1:9" x14ac:dyDescent="0.25">
      <c r="A33" s="3"/>
      <c r="B33" s="3"/>
      <c r="C33" s="3"/>
      <c r="D33" s="103"/>
      <c r="E33" s="103"/>
      <c r="F33" s="103"/>
      <c r="G33" s="103"/>
      <c r="H33" s="103"/>
      <c r="I33" s="14"/>
    </row>
    <row r="34" spans="1:9" x14ac:dyDescent="0.25">
      <c r="A34" s="3"/>
      <c r="B34" s="3"/>
      <c r="C34" s="3"/>
      <c r="D34" s="3"/>
      <c r="E34" s="3"/>
      <c r="F34" s="3"/>
      <c r="G34" s="3"/>
      <c r="H34" s="3"/>
      <c r="I34" s="14"/>
    </row>
    <row r="35" spans="1:9" ht="21" customHeight="1" thickBot="1" x14ac:dyDescent="0.3">
      <c r="A35" s="3"/>
      <c r="B35" s="3"/>
      <c r="C35" s="3"/>
      <c r="D35" s="3"/>
      <c r="E35" s="3"/>
      <c r="F35" s="3"/>
      <c r="G35" s="3"/>
      <c r="H35" s="15" t="s">
        <v>53</v>
      </c>
      <c r="I35" s="16">
        <f>I29+I31</f>
        <v>0</v>
      </c>
    </row>
    <row r="36" spans="1:9" x14ac:dyDescent="0.25">
      <c r="A36" s="3"/>
      <c r="B36" s="3"/>
      <c r="C36" s="3"/>
      <c r="D36" s="3"/>
      <c r="E36" s="3"/>
      <c r="F36" s="3"/>
      <c r="G36" s="3"/>
      <c r="H36" s="15"/>
      <c r="I36" s="18"/>
    </row>
    <row r="37" spans="1:9" x14ac:dyDescent="0.25">
      <c r="A37" s="3"/>
      <c r="B37" s="3"/>
      <c r="C37" s="3"/>
      <c r="D37" s="3"/>
      <c r="E37" s="3"/>
      <c r="F37" s="3"/>
      <c r="G37" s="3"/>
      <c r="H37" s="3"/>
      <c r="I37" s="14"/>
    </row>
    <row r="38" spans="1:9" x14ac:dyDescent="0.25">
      <c r="A38" s="3"/>
      <c r="B38" s="9" t="s">
        <v>56</v>
      </c>
      <c r="C38" s="106" t="s">
        <v>47</v>
      </c>
      <c r="D38" s="106"/>
      <c r="E38" s="96"/>
      <c r="F38" s="3"/>
      <c r="G38" s="3"/>
      <c r="H38" s="3"/>
      <c r="I38" s="3"/>
    </row>
    <row r="39" spans="1:9" ht="16.5" thickBot="1" x14ac:dyDescent="0.3">
      <c r="A39" s="3"/>
      <c r="B39" s="3"/>
      <c r="C39" s="3" t="s">
        <v>15</v>
      </c>
      <c r="D39" s="3" t="s">
        <v>48</v>
      </c>
      <c r="E39" s="104"/>
      <c r="F39" s="104"/>
      <c r="G39" s="104"/>
      <c r="H39" s="105"/>
      <c r="I39" s="3"/>
    </row>
    <row r="40" spans="1:9" ht="16.5" thickBot="1" x14ac:dyDescent="0.3">
      <c r="A40" s="3"/>
      <c r="B40" s="3"/>
      <c r="C40" s="3" t="s">
        <v>18</v>
      </c>
      <c r="D40" s="101" t="s">
        <v>49</v>
      </c>
      <c r="E40" s="101"/>
      <c r="F40" s="3"/>
      <c r="G40" s="3"/>
      <c r="H40" s="10"/>
      <c r="I40" s="11"/>
    </row>
    <row r="41" spans="1:9" ht="21" customHeight="1" x14ac:dyDescent="0.25">
      <c r="A41" s="3"/>
      <c r="B41" s="3"/>
      <c r="C41" s="3" t="s">
        <v>21</v>
      </c>
      <c r="D41" s="101" t="s">
        <v>50</v>
      </c>
      <c r="E41" s="101"/>
      <c r="F41" s="12"/>
      <c r="G41" s="3"/>
      <c r="H41" s="3"/>
      <c r="I41" s="13"/>
    </row>
    <row r="42" spans="1:9" ht="21" customHeight="1" thickBot="1" x14ac:dyDescent="0.3">
      <c r="A42" s="3"/>
      <c r="B42" s="3"/>
      <c r="C42" s="3" t="s">
        <v>23</v>
      </c>
      <c r="D42" s="101" t="s">
        <v>51</v>
      </c>
      <c r="E42" s="101"/>
      <c r="F42" s="101"/>
      <c r="G42" s="101"/>
      <c r="H42" s="10"/>
      <c r="I42" s="11"/>
    </row>
    <row r="43" spans="1:9" x14ac:dyDescent="0.25">
      <c r="A43" s="3"/>
      <c r="B43" s="3"/>
      <c r="C43" s="3" t="s">
        <v>26</v>
      </c>
      <c r="D43" s="101" t="s">
        <v>52</v>
      </c>
      <c r="E43" s="101"/>
      <c r="F43" s="103"/>
      <c r="G43" s="103"/>
      <c r="H43" s="103"/>
      <c r="I43" s="14"/>
    </row>
    <row r="44" spans="1:9" x14ac:dyDescent="0.25">
      <c r="A44" s="3"/>
      <c r="B44" s="3"/>
      <c r="C44" s="3"/>
      <c r="D44" s="103"/>
      <c r="E44" s="103"/>
      <c r="F44" s="103"/>
      <c r="G44" s="103"/>
      <c r="H44" s="103"/>
      <c r="I44" s="14"/>
    </row>
    <row r="45" spans="1:9" x14ac:dyDescent="0.25">
      <c r="A45" s="3"/>
      <c r="B45" s="3"/>
      <c r="C45" s="3"/>
      <c r="D45" s="3"/>
      <c r="E45" s="3"/>
      <c r="F45" s="3"/>
      <c r="G45" s="3"/>
      <c r="H45" s="3"/>
      <c r="I45" s="14"/>
    </row>
    <row r="46" spans="1:9" ht="21" customHeight="1" thickBot="1" x14ac:dyDescent="0.3">
      <c r="A46" s="3"/>
      <c r="B46" s="3"/>
      <c r="C46" s="3"/>
      <c r="D46" s="3"/>
      <c r="E46" s="3"/>
      <c r="F46" s="3"/>
      <c r="G46" s="3"/>
      <c r="H46" s="15" t="s">
        <v>53</v>
      </c>
      <c r="I46" s="16">
        <f>I40+I42</f>
        <v>0</v>
      </c>
    </row>
    <row r="47" spans="1:9" x14ac:dyDescent="0.25">
      <c r="A47" s="3"/>
      <c r="B47" s="3"/>
      <c r="C47" s="3"/>
      <c r="D47" s="3"/>
      <c r="E47" s="3"/>
      <c r="F47" s="3"/>
      <c r="G47" s="3"/>
      <c r="H47" s="15"/>
      <c r="I47" s="18"/>
    </row>
    <row r="48" spans="1:9" x14ac:dyDescent="0.25">
      <c r="A48" s="3"/>
      <c r="B48" s="3"/>
      <c r="C48" s="3"/>
      <c r="D48" s="3"/>
      <c r="E48" s="3"/>
      <c r="F48" s="3"/>
      <c r="G48" s="3"/>
      <c r="H48" s="3"/>
      <c r="I48" s="14"/>
    </row>
    <row r="49" spans="1:9" x14ac:dyDescent="0.25">
      <c r="A49" s="3"/>
      <c r="B49" s="9" t="s">
        <v>57</v>
      </c>
      <c r="C49" s="106" t="s">
        <v>47</v>
      </c>
      <c r="D49" s="106"/>
      <c r="E49" s="96"/>
      <c r="F49" s="3"/>
      <c r="G49" s="3"/>
      <c r="H49" s="3"/>
      <c r="I49" s="3"/>
    </row>
    <row r="50" spans="1:9" ht="16.5" thickBot="1" x14ac:dyDescent="0.3">
      <c r="A50" s="3"/>
      <c r="B50" s="3"/>
      <c r="C50" s="3" t="s">
        <v>15</v>
      </c>
      <c r="D50" s="3" t="s">
        <v>48</v>
      </c>
      <c r="E50" s="104"/>
      <c r="F50" s="104"/>
      <c r="G50" s="104"/>
      <c r="H50" s="105"/>
      <c r="I50" s="3"/>
    </row>
    <row r="51" spans="1:9" ht="16.5" thickBot="1" x14ac:dyDescent="0.3">
      <c r="A51" s="3"/>
      <c r="B51" s="3"/>
      <c r="C51" s="3" t="s">
        <v>18</v>
      </c>
      <c r="D51" s="101" t="s">
        <v>49</v>
      </c>
      <c r="E51" s="101"/>
      <c r="F51" s="3"/>
      <c r="G51" s="3"/>
      <c r="H51" s="10"/>
      <c r="I51" s="11"/>
    </row>
    <row r="52" spans="1:9" ht="21" customHeight="1" x14ac:dyDescent="0.25">
      <c r="A52" s="3"/>
      <c r="B52" s="3"/>
      <c r="C52" s="3" t="s">
        <v>21</v>
      </c>
      <c r="D52" s="101" t="s">
        <v>50</v>
      </c>
      <c r="E52" s="101"/>
      <c r="F52" s="12"/>
      <c r="G52" s="3"/>
      <c r="H52" s="3"/>
      <c r="I52" s="13"/>
    </row>
    <row r="53" spans="1:9" ht="21" customHeight="1" thickBot="1" x14ac:dyDescent="0.3">
      <c r="A53" s="3"/>
      <c r="B53" s="3"/>
      <c r="C53" s="3" t="s">
        <v>23</v>
      </c>
      <c r="D53" s="101" t="s">
        <v>51</v>
      </c>
      <c r="E53" s="101"/>
      <c r="F53" s="101"/>
      <c r="G53" s="101"/>
      <c r="H53" s="10"/>
      <c r="I53" s="11"/>
    </row>
    <row r="54" spans="1:9" x14ac:dyDescent="0.25">
      <c r="A54" s="3"/>
      <c r="B54" s="3"/>
      <c r="C54" s="3" t="s">
        <v>26</v>
      </c>
      <c r="D54" s="101" t="s">
        <v>52</v>
      </c>
      <c r="E54" s="101"/>
      <c r="F54" s="103"/>
      <c r="G54" s="103"/>
      <c r="H54" s="103"/>
      <c r="I54" s="14"/>
    </row>
    <row r="55" spans="1:9" x14ac:dyDescent="0.25">
      <c r="A55" s="3"/>
      <c r="B55" s="3"/>
      <c r="C55" s="3"/>
      <c r="D55" s="103"/>
      <c r="E55" s="103"/>
      <c r="F55" s="103"/>
      <c r="G55" s="103"/>
      <c r="H55" s="103"/>
      <c r="I55" s="14"/>
    </row>
    <row r="56" spans="1:9" x14ac:dyDescent="0.25">
      <c r="A56" s="3"/>
      <c r="B56" s="3"/>
      <c r="C56" s="3"/>
      <c r="D56" s="3"/>
      <c r="E56" s="3"/>
      <c r="F56" s="3"/>
      <c r="G56" s="3"/>
      <c r="H56" s="3"/>
      <c r="I56" s="14"/>
    </row>
    <row r="57" spans="1:9" ht="21" customHeight="1" thickBot="1" x14ac:dyDescent="0.3">
      <c r="A57" s="3"/>
      <c r="B57" s="3"/>
      <c r="C57" s="3"/>
      <c r="D57" s="3"/>
      <c r="E57" s="3"/>
      <c r="F57" s="3"/>
      <c r="G57" s="3"/>
      <c r="H57" s="15" t="s">
        <v>53</v>
      </c>
      <c r="I57" s="16">
        <f>I51+I53</f>
        <v>0</v>
      </c>
    </row>
    <row r="58" spans="1:9" x14ac:dyDescent="0.25">
      <c r="A58" s="3"/>
      <c r="B58" s="3"/>
      <c r="C58" s="3"/>
      <c r="D58" s="3"/>
      <c r="E58" s="3"/>
      <c r="F58" s="3"/>
      <c r="G58" s="3"/>
      <c r="H58" s="15"/>
      <c r="I58" s="18"/>
    </row>
    <row r="59" spans="1:9" x14ac:dyDescent="0.25">
      <c r="A59" s="3"/>
      <c r="B59" s="3"/>
      <c r="C59" s="3"/>
      <c r="D59" s="3"/>
      <c r="E59" s="3"/>
      <c r="F59" s="3"/>
      <c r="G59" s="3"/>
      <c r="H59" s="3"/>
      <c r="I59" s="3"/>
    </row>
    <row r="60" spans="1:9" x14ac:dyDescent="0.25">
      <c r="A60" s="3"/>
      <c r="B60" s="101" t="s">
        <v>58</v>
      </c>
      <c r="C60" s="101"/>
      <c r="D60" s="101"/>
      <c r="E60" s="101"/>
      <c r="F60" s="101"/>
      <c r="G60" s="101"/>
      <c r="H60" s="101"/>
      <c r="I60" s="101"/>
    </row>
    <row r="61" spans="1:9" ht="16.5" thickBot="1" x14ac:dyDescent="0.3">
      <c r="A61" s="3"/>
      <c r="B61" s="3"/>
      <c r="C61" s="3"/>
      <c r="D61" s="3"/>
      <c r="E61" s="3"/>
      <c r="F61" s="102" t="s">
        <v>59</v>
      </c>
      <c r="G61" s="102"/>
      <c r="H61" s="102"/>
      <c r="I61" s="19">
        <f>SUM(I14+I24+I35+I46+I57)</f>
        <v>0</v>
      </c>
    </row>
    <row r="62" spans="1:9" ht="19.5" customHeight="1" thickTop="1" x14ac:dyDescent="0.25"/>
    <row r="63" spans="1:9" x14ac:dyDescent="0.25">
      <c r="A63" s="3"/>
    </row>
  </sheetData>
  <sheetProtection algorithmName="SHA-512" hashValue="weoErVmyVhl3TowJCJpkr4wkxp7QfFOXRTXDfBFqwqLDMua7EP+FFD8GmqHIVoXggle9tSkOeO2jvjIU2RLQuQ==" saltValue="EnB9XeskCDJhlIBG2LKSsA==" spinCount="100000" sheet="1" objects="1" scenarios="1"/>
  <mergeCells count="46">
    <mergeCell ref="D20:G20"/>
    <mergeCell ref="D19:E19"/>
    <mergeCell ref="D10:G10"/>
    <mergeCell ref="D12:H12"/>
    <mergeCell ref="C16:E16"/>
    <mergeCell ref="E17:H17"/>
    <mergeCell ref="D18:E18"/>
    <mergeCell ref="D11:E11"/>
    <mergeCell ref="F11:H11"/>
    <mergeCell ref="B1:I1"/>
    <mergeCell ref="D9:E9"/>
    <mergeCell ref="C6:E6"/>
    <mergeCell ref="E7:H7"/>
    <mergeCell ref="D8:E8"/>
    <mergeCell ref="B2:I2"/>
    <mergeCell ref="B4:I4"/>
    <mergeCell ref="B3:I3"/>
    <mergeCell ref="D21:E21"/>
    <mergeCell ref="F21:H21"/>
    <mergeCell ref="D22:H22"/>
    <mergeCell ref="D30:E30"/>
    <mergeCell ref="D31:G31"/>
    <mergeCell ref="C27:E27"/>
    <mergeCell ref="E28:H28"/>
    <mergeCell ref="D29:E29"/>
    <mergeCell ref="D32:E32"/>
    <mergeCell ref="F32:H32"/>
    <mergeCell ref="D33:H33"/>
    <mergeCell ref="C38:E38"/>
    <mergeCell ref="E39:H39"/>
    <mergeCell ref="D40:E40"/>
    <mergeCell ref="F61:H61"/>
    <mergeCell ref="D52:E52"/>
    <mergeCell ref="D55:H55"/>
    <mergeCell ref="D41:E41"/>
    <mergeCell ref="B60:I60"/>
    <mergeCell ref="E50:H50"/>
    <mergeCell ref="D51:E51"/>
    <mergeCell ref="C49:E49"/>
    <mergeCell ref="D53:G53"/>
    <mergeCell ref="D54:E54"/>
    <mergeCell ref="F54:H54"/>
    <mergeCell ref="D42:G42"/>
    <mergeCell ref="D43:E43"/>
    <mergeCell ref="F43:H43"/>
    <mergeCell ref="D44:H44"/>
  </mergeCells>
  <phoneticPr fontId="20" type="noConversion"/>
  <pageMargins left="0.75" right="0.75" top="1" bottom="1" header="0.5" footer="0.5"/>
  <pageSetup orientation="portrait" r:id="rId1"/>
  <headerFooter alignWithMargins="0">
    <oddFooter>&amp;L&amp;"Times New Roman,Regular"&amp;A&amp;C&amp;"Times New Roman,Regular"&amp;P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54731-B4F5-46B4-8D61-EF4245461F69}">
  <sheetPr>
    <pageSetUpPr fitToPage="1"/>
  </sheetPr>
  <dimension ref="A1:B15"/>
  <sheetViews>
    <sheetView showGridLines="0" showRowColHeaders="0" topLeftCell="A5" zoomScaleNormal="100" workbookViewId="0"/>
  </sheetViews>
  <sheetFormatPr defaultRowHeight="12.75" x14ac:dyDescent="0.2"/>
  <sheetData>
    <row r="1" spans="1:2" ht="15.75" x14ac:dyDescent="0.2">
      <c r="A1" s="85"/>
      <c r="B1" s="86"/>
    </row>
    <row r="2" spans="1:2" ht="15.75" x14ac:dyDescent="0.2">
      <c r="A2" s="85"/>
      <c r="B2" s="86"/>
    </row>
    <row r="3" spans="1:2" ht="15.75" x14ac:dyDescent="0.2">
      <c r="A3" s="85"/>
      <c r="B3" s="86"/>
    </row>
    <row r="4" spans="1:2" ht="15.75" x14ac:dyDescent="0.2">
      <c r="A4" s="85"/>
      <c r="B4" s="86"/>
    </row>
    <row r="5" spans="1:2" ht="15.75" x14ac:dyDescent="0.2">
      <c r="A5" s="85"/>
      <c r="B5" s="86"/>
    </row>
    <row r="6" spans="1:2" ht="15.75" x14ac:dyDescent="0.2">
      <c r="A6" s="85"/>
      <c r="B6" s="86"/>
    </row>
    <row r="7" spans="1:2" ht="15" x14ac:dyDescent="0.2">
      <c r="A7" s="87"/>
      <c r="B7" s="86"/>
    </row>
    <row r="8" spans="1:2" ht="15" x14ac:dyDescent="0.2">
      <c r="A8" s="87"/>
      <c r="B8" s="86"/>
    </row>
    <row r="9" spans="1:2" ht="15" x14ac:dyDescent="0.2">
      <c r="A9" s="84"/>
      <c r="B9" s="86"/>
    </row>
    <row r="10" spans="1:2" ht="15" x14ac:dyDescent="0.2">
      <c r="A10" s="84"/>
      <c r="B10" s="86"/>
    </row>
    <row r="11" spans="1:2" ht="15" x14ac:dyDescent="0.2">
      <c r="A11" s="86"/>
      <c r="B11" s="84"/>
    </row>
    <row r="12" spans="1:2" ht="15" x14ac:dyDescent="0.2">
      <c r="A12" s="84"/>
      <c r="B12" s="86"/>
    </row>
    <row r="13" spans="1:2" ht="15" x14ac:dyDescent="0.2">
      <c r="A13" s="84"/>
      <c r="B13" s="86"/>
    </row>
    <row r="14" spans="1:2" ht="15" x14ac:dyDescent="0.2">
      <c r="A14" s="87"/>
      <c r="B14" s="86"/>
    </row>
    <row r="15" spans="1:2" ht="15.75" x14ac:dyDescent="0.2">
      <c r="A15" s="88"/>
      <c r="B15" s="86"/>
    </row>
  </sheetData>
  <sheetProtection algorithmName="SHA-512" hashValue="eImYnlV71/SeQK5Iqr+Bf4QLO0c3R/44YBIAlb6he+RGV3VK4tYeOIJDo28gxIgQrQ34zmm4Xft9ljmSs3ZblQ==" saltValue="Dnj2mwJ47IGLDREuq+p1Yg==" spinCount="100000" sheet="1" objects="1" scenarios="1"/>
  <printOptions horizontalCentered="1" verticalCentered="1"/>
  <pageMargins left="0.25" right="0.25"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autoPageBreaks="0" fitToPage="1"/>
  </sheetPr>
  <dimension ref="A1:L105"/>
  <sheetViews>
    <sheetView showGridLines="0" zoomScale="115" zoomScaleNormal="115" workbookViewId="0">
      <selection activeCell="C8" sqref="C8"/>
    </sheetView>
  </sheetViews>
  <sheetFormatPr defaultColWidth="9.140625" defaultRowHeight="12.75" x14ac:dyDescent="0.2"/>
  <cols>
    <col min="1" max="1" width="9.140625" style="2"/>
    <col min="2" max="2" width="3.28515625" style="2" customWidth="1"/>
    <col min="3" max="3" width="4.7109375" style="2" customWidth="1"/>
    <col min="4" max="4" width="2.85546875" style="2" customWidth="1"/>
    <col min="5" max="5" width="10.85546875" style="2" customWidth="1"/>
    <col min="6" max="7" width="9.140625" style="2"/>
    <col min="8" max="8" width="14" style="2" customWidth="1"/>
    <col min="9" max="9" width="8.140625" style="2" customWidth="1"/>
    <col min="10" max="10" width="13" style="2" customWidth="1"/>
    <col min="11" max="11" width="16" style="2" bestFit="1" customWidth="1"/>
    <col min="12" max="12" width="3.7109375" style="2" customWidth="1"/>
    <col min="13" max="16384" width="9.140625" style="2"/>
  </cols>
  <sheetData>
    <row r="1" spans="1:12" x14ac:dyDescent="0.2">
      <c r="B1" s="5"/>
      <c r="C1" s="5"/>
      <c r="D1" s="5"/>
      <c r="E1" s="5"/>
      <c r="F1" s="5"/>
      <c r="G1" s="5"/>
      <c r="H1" s="79" t="s">
        <v>60</v>
      </c>
      <c r="I1" s="5"/>
      <c r="J1" s="5"/>
      <c r="K1" s="5"/>
      <c r="L1" s="5"/>
    </row>
    <row r="2" spans="1:12" x14ac:dyDescent="0.2">
      <c r="B2" s="5"/>
      <c r="C2" s="5"/>
      <c r="D2" s="79"/>
      <c r="E2" s="5"/>
      <c r="F2" s="79"/>
      <c r="G2" s="79"/>
      <c r="H2" s="81" t="s">
        <v>61</v>
      </c>
      <c r="I2" s="79"/>
      <c r="J2" s="5"/>
      <c r="K2" s="5"/>
      <c r="L2" s="5"/>
    </row>
    <row r="3" spans="1:12" x14ac:dyDescent="0.2">
      <c r="B3" s="5"/>
      <c r="C3" s="5"/>
      <c r="D3" s="5"/>
      <c r="E3" s="5"/>
      <c r="F3" s="5"/>
      <c r="G3" s="5"/>
      <c r="H3" s="81" t="s">
        <v>62</v>
      </c>
      <c r="I3" s="5"/>
      <c r="J3" s="5"/>
      <c r="K3" s="5"/>
      <c r="L3" s="5"/>
    </row>
    <row r="4" spans="1:12" x14ac:dyDescent="0.2">
      <c r="B4" s="80"/>
      <c r="C4" s="5"/>
      <c r="D4" s="5"/>
      <c r="E4" s="5"/>
      <c r="F4" s="5"/>
      <c r="G4" s="5"/>
      <c r="H4" s="79" t="s">
        <v>63</v>
      </c>
      <c r="I4" s="5"/>
      <c r="J4" s="5"/>
      <c r="K4" s="5"/>
      <c r="L4" s="5"/>
    </row>
    <row r="5" spans="1:12" x14ac:dyDescent="0.2">
      <c r="B5" s="80"/>
      <c r="C5" s="5"/>
      <c r="D5" s="5"/>
      <c r="E5" s="5"/>
      <c r="F5" s="5"/>
      <c r="G5" s="5"/>
      <c r="H5" s="5"/>
      <c r="I5" s="5"/>
      <c r="J5" s="5"/>
      <c r="K5" s="5"/>
      <c r="L5" s="5"/>
    </row>
    <row r="6" spans="1:12" x14ac:dyDescent="0.2">
      <c r="B6" s="80"/>
      <c r="C6" s="114" t="s">
        <v>64</v>
      </c>
      <c r="D6" s="114"/>
      <c r="E6" s="114"/>
      <c r="F6" s="114"/>
      <c r="G6" s="114"/>
      <c r="H6" s="114"/>
      <c r="I6" s="114"/>
      <c r="J6" s="114"/>
      <c r="K6" s="114"/>
      <c r="L6" s="5"/>
    </row>
    <row r="7" spans="1:12" x14ac:dyDescent="0.2">
      <c r="A7" s="55">
        <f>CODE(C13)</f>
        <v>32</v>
      </c>
      <c r="B7" s="23" t="s">
        <v>46</v>
      </c>
      <c r="C7" s="139"/>
      <c r="D7" s="113"/>
      <c r="E7" s="95" t="s">
        <v>65</v>
      </c>
      <c r="F7" s="96"/>
      <c r="G7" s="96"/>
      <c r="H7" s="5"/>
      <c r="I7" s="5"/>
      <c r="J7" s="5"/>
      <c r="K7" s="5"/>
      <c r="L7" s="5"/>
    </row>
    <row r="8" spans="1:12" ht="13.5" thickBot="1" x14ac:dyDescent="0.25">
      <c r="B8" s="5"/>
      <c r="C8" s="6"/>
      <c r="D8" s="6"/>
      <c r="E8" s="5" t="s">
        <v>66</v>
      </c>
      <c r="F8" s="112"/>
      <c r="G8" s="112"/>
      <c r="H8" s="112"/>
      <c r="I8" s="112"/>
      <c r="J8" s="112"/>
      <c r="K8" s="112"/>
      <c r="L8" s="5"/>
    </row>
    <row r="9" spans="1:12" ht="22.5" customHeight="1" thickBot="1" x14ac:dyDescent="0.25">
      <c r="B9" s="5"/>
      <c r="C9" s="6"/>
      <c r="D9" s="6"/>
      <c r="E9" s="96" t="s">
        <v>67</v>
      </c>
      <c r="F9" s="96"/>
      <c r="G9" s="5"/>
      <c r="H9" s="5"/>
      <c r="I9" s="5"/>
      <c r="J9" s="24"/>
      <c r="K9" s="59">
        <v>0</v>
      </c>
      <c r="L9" s="5"/>
    </row>
    <row r="10" spans="1:12" ht="13.5" thickBot="1" x14ac:dyDescent="0.25">
      <c r="B10" s="5"/>
      <c r="C10" s="6"/>
      <c r="D10" s="6"/>
      <c r="E10" s="96" t="s">
        <v>68</v>
      </c>
      <c r="F10" s="96"/>
      <c r="G10" s="96"/>
      <c r="H10" s="62" t="str">
        <f>IF($A$7=32," ",VLOOKUP(C7,CPI!$A$42:$E$83,5))</f>
        <v xml:space="preserve"> </v>
      </c>
      <c r="I10" s="5"/>
      <c r="J10" s="25"/>
      <c r="K10" s="59" t="str">
        <f>IF($A$7=32," ",H10*K9)</f>
        <v xml:space="preserve"> </v>
      </c>
      <c r="L10" s="5"/>
    </row>
    <row r="11" spans="1:12" ht="19.5" customHeight="1" thickTop="1" thickBot="1" x14ac:dyDescent="0.25">
      <c r="B11" s="5"/>
      <c r="C11" s="6"/>
      <c r="D11" s="6"/>
      <c r="E11" s="5"/>
      <c r="F11" s="5"/>
      <c r="G11" s="5"/>
      <c r="H11" s="111" t="s">
        <v>69</v>
      </c>
      <c r="I11" s="111"/>
      <c r="J11" s="111"/>
      <c r="K11" s="26" t="str">
        <f>IF($A$7=32," ",SUM(K9+K10))</f>
        <v xml:space="preserve"> </v>
      </c>
      <c r="L11" s="5"/>
    </row>
    <row r="12" spans="1:12" ht="15" customHeight="1" x14ac:dyDescent="0.2">
      <c r="B12" s="5"/>
      <c r="C12" s="6"/>
      <c r="D12" s="6"/>
      <c r="E12" s="5"/>
      <c r="F12" s="5"/>
      <c r="G12" s="5"/>
      <c r="H12" s="5"/>
      <c r="I12" s="5"/>
      <c r="J12" s="5"/>
      <c r="K12" s="5"/>
      <c r="L12" s="5"/>
    </row>
    <row r="13" spans="1:12" ht="15" customHeight="1" x14ac:dyDescent="0.2">
      <c r="B13" s="23" t="s">
        <v>54</v>
      </c>
      <c r="C13" s="115" t="str">
        <f>IF($C$7=0," ",+C7+1)</f>
        <v xml:space="preserve"> </v>
      </c>
      <c r="D13" s="115"/>
      <c r="E13" s="95" t="s">
        <v>65</v>
      </c>
      <c r="F13" s="96"/>
      <c r="G13" s="96"/>
      <c r="H13" s="5"/>
      <c r="I13" s="5"/>
      <c r="J13" s="5"/>
      <c r="K13" s="5"/>
      <c r="L13" s="5"/>
    </row>
    <row r="14" spans="1:12" ht="15" customHeight="1" thickBot="1" x14ac:dyDescent="0.25">
      <c r="B14" s="5"/>
      <c r="C14" s="6"/>
      <c r="D14" s="6"/>
      <c r="E14" s="5" t="s">
        <v>66</v>
      </c>
      <c r="F14" s="112"/>
      <c r="G14" s="112"/>
      <c r="H14" s="112"/>
      <c r="I14" s="112"/>
      <c r="J14" s="112"/>
      <c r="K14" s="112"/>
      <c r="L14" s="5"/>
    </row>
    <row r="15" spans="1:12" ht="13.5" thickBot="1" x14ac:dyDescent="0.25">
      <c r="B15" s="5"/>
      <c r="C15" s="6"/>
      <c r="D15" s="6"/>
      <c r="E15" s="96" t="s">
        <v>67</v>
      </c>
      <c r="F15" s="96"/>
      <c r="G15" s="5"/>
      <c r="H15" s="5"/>
      <c r="I15" s="5"/>
      <c r="J15" s="24"/>
      <c r="K15" s="59"/>
      <c r="L15" s="5"/>
    </row>
    <row r="16" spans="1:12" ht="13.5" thickBot="1" x14ac:dyDescent="0.25">
      <c r="B16" s="5"/>
      <c r="C16" s="6"/>
      <c r="D16" s="6"/>
      <c r="E16" s="96" t="s">
        <v>68</v>
      </c>
      <c r="F16" s="96"/>
      <c r="G16" s="96"/>
      <c r="H16" s="62" t="str">
        <f>IF($A$7=32," ",VLOOKUP(C13,CPI!$A$42:$E$83,5))</f>
        <v xml:space="preserve"> </v>
      </c>
      <c r="I16" s="5"/>
      <c r="J16" s="25"/>
      <c r="K16" s="59" t="str">
        <f>IF($A$7=32," ",H16*K15)</f>
        <v xml:space="preserve"> </v>
      </c>
      <c r="L16" s="5"/>
    </row>
    <row r="17" spans="2:12" ht="14.25" thickTop="1" thickBot="1" x14ac:dyDescent="0.25">
      <c r="B17" s="5"/>
      <c r="C17" s="6"/>
      <c r="D17" s="6"/>
      <c r="E17" s="5"/>
      <c r="F17" s="5"/>
      <c r="G17" s="5"/>
      <c r="H17" s="111" t="s">
        <v>69</v>
      </c>
      <c r="I17" s="111"/>
      <c r="J17" s="111"/>
      <c r="K17" s="26" t="str">
        <f>IF($A$7=32," ",SUM(K15+K16))</f>
        <v xml:space="preserve"> </v>
      </c>
      <c r="L17" s="5"/>
    </row>
    <row r="18" spans="2:12" ht="15" customHeight="1" x14ac:dyDescent="0.2">
      <c r="B18" s="5"/>
      <c r="C18" s="6"/>
      <c r="D18" s="6"/>
      <c r="E18" s="5"/>
      <c r="F18" s="5"/>
      <c r="G18" s="5"/>
      <c r="H18" s="5"/>
      <c r="I18" s="5"/>
      <c r="J18" s="5"/>
      <c r="K18" s="5"/>
      <c r="L18" s="5"/>
    </row>
    <row r="19" spans="2:12" ht="15" customHeight="1" x14ac:dyDescent="0.2">
      <c r="B19" s="23" t="s">
        <v>55</v>
      </c>
      <c r="C19" s="115" t="str">
        <f>IF($C$7=0," ",+C13+1)</f>
        <v xml:space="preserve"> </v>
      </c>
      <c r="D19" s="115"/>
      <c r="E19" s="95" t="s">
        <v>65</v>
      </c>
      <c r="F19" s="96"/>
      <c r="G19" s="96"/>
      <c r="H19" s="5"/>
      <c r="I19" s="5"/>
      <c r="J19" s="5"/>
      <c r="K19" s="5"/>
      <c r="L19" s="5"/>
    </row>
    <row r="20" spans="2:12" ht="15" customHeight="1" thickBot="1" x14ac:dyDescent="0.25">
      <c r="B20" s="5"/>
      <c r="C20" s="6"/>
      <c r="D20" s="6"/>
      <c r="E20" s="5" t="s">
        <v>66</v>
      </c>
      <c r="F20" s="112"/>
      <c r="G20" s="112"/>
      <c r="H20" s="112"/>
      <c r="I20" s="112"/>
      <c r="J20" s="112"/>
      <c r="K20" s="112"/>
      <c r="L20" s="5"/>
    </row>
    <row r="21" spans="2:12" ht="13.5" thickBot="1" x14ac:dyDescent="0.25">
      <c r="B21" s="5"/>
      <c r="C21" s="6"/>
      <c r="D21" s="6"/>
      <c r="E21" s="96" t="s">
        <v>67</v>
      </c>
      <c r="F21" s="96"/>
      <c r="G21" s="5"/>
      <c r="H21" s="5"/>
      <c r="I21" s="5"/>
      <c r="J21" s="24"/>
      <c r="K21" s="59"/>
      <c r="L21" s="5"/>
    </row>
    <row r="22" spans="2:12" ht="13.5" thickBot="1" x14ac:dyDescent="0.25">
      <c r="B22" s="5"/>
      <c r="C22" s="6"/>
      <c r="D22" s="6"/>
      <c r="E22" s="96" t="s">
        <v>68</v>
      </c>
      <c r="F22" s="96"/>
      <c r="G22" s="96"/>
      <c r="H22" s="62" t="str">
        <f>IF($A$7=32," ",VLOOKUP(C19,CPI!$A$42:$E$83,5))</f>
        <v xml:space="preserve"> </v>
      </c>
      <c r="I22" s="5"/>
      <c r="J22" s="25"/>
      <c r="K22" s="59" t="str">
        <f>IF($A$7=32," ",H22*K21)</f>
        <v xml:space="preserve"> </v>
      </c>
      <c r="L22" s="5"/>
    </row>
    <row r="23" spans="2:12" ht="14.25" thickTop="1" thickBot="1" x14ac:dyDescent="0.25">
      <c r="B23" s="5"/>
      <c r="C23" s="6"/>
      <c r="D23" s="6"/>
      <c r="E23" s="5"/>
      <c r="F23" s="5"/>
      <c r="G23" s="5"/>
      <c r="H23" s="111" t="s">
        <v>69</v>
      </c>
      <c r="I23" s="111"/>
      <c r="J23" s="111"/>
      <c r="K23" s="26" t="str">
        <f>IF($A$7=32," ",SUM(K21+K22))</f>
        <v xml:space="preserve"> </v>
      </c>
      <c r="L23" s="5"/>
    </row>
    <row r="24" spans="2:12" ht="15" customHeight="1" x14ac:dyDescent="0.2">
      <c r="B24" s="5"/>
      <c r="C24" s="6"/>
      <c r="D24" s="6"/>
      <c r="E24" s="5"/>
      <c r="F24" s="5"/>
      <c r="G24" s="5"/>
      <c r="H24" s="5"/>
      <c r="I24" s="5"/>
      <c r="J24" s="5"/>
      <c r="K24" s="5"/>
      <c r="L24" s="5"/>
    </row>
    <row r="25" spans="2:12" ht="15" customHeight="1" x14ac:dyDescent="0.2">
      <c r="B25" s="23" t="s">
        <v>56</v>
      </c>
      <c r="C25" s="115" t="str">
        <f>IF($C$7=0," ",+C19+1)</f>
        <v xml:space="preserve"> </v>
      </c>
      <c r="D25" s="115"/>
      <c r="E25" s="95" t="s">
        <v>65</v>
      </c>
      <c r="F25" s="96"/>
      <c r="G25" s="96"/>
      <c r="H25" s="5"/>
      <c r="I25" s="5"/>
      <c r="J25" s="5"/>
      <c r="K25" s="5"/>
      <c r="L25" s="5"/>
    </row>
    <row r="26" spans="2:12" ht="15" customHeight="1" thickBot="1" x14ac:dyDescent="0.25">
      <c r="B26" s="5"/>
      <c r="C26" s="6"/>
      <c r="D26" s="6"/>
      <c r="E26" s="5" t="s">
        <v>66</v>
      </c>
      <c r="F26" s="112"/>
      <c r="G26" s="112"/>
      <c r="H26" s="112"/>
      <c r="I26" s="112"/>
      <c r="J26" s="112"/>
      <c r="K26" s="112"/>
      <c r="L26" s="5"/>
    </row>
    <row r="27" spans="2:12" ht="13.5" thickBot="1" x14ac:dyDescent="0.25">
      <c r="B27" s="5"/>
      <c r="C27" s="6"/>
      <c r="D27" s="6"/>
      <c r="E27" s="96" t="s">
        <v>67</v>
      </c>
      <c r="F27" s="96"/>
      <c r="G27" s="5"/>
      <c r="H27" s="5"/>
      <c r="I27" s="5"/>
      <c r="J27" s="24"/>
      <c r="K27" s="59"/>
      <c r="L27" s="5"/>
    </row>
    <row r="28" spans="2:12" ht="13.5" thickBot="1" x14ac:dyDescent="0.25">
      <c r="B28" s="5"/>
      <c r="C28" s="6"/>
      <c r="D28" s="6"/>
      <c r="E28" s="96" t="s">
        <v>68</v>
      </c>
      <c r="F28" s="96"/>
      <c r="G28" s="96"/>
      <c r="H28" s="62" t="str">
        <f>IF($A$7=32," ",VLOOKUP(C25,CPI!$A$42:$E$83,5))</f>
        <v xml:space="preserve"> </v>
      </c>
      <c r="I28" s="5"/>
      <c r="J28" s="25"/>
      <c r="K28" s="59" t="str">
        <f>IF($A$7=32," ",H28*K27)</f>
        <v xml:space="preserve"> </v>
      </c>
      <c r="L28" s="5"/>
    </row>
    <row r="29" spans="2:12" ht="14.25" thickTop="1" thickBot="1" x14ac:dyDescent="0.25">
      <c r="B29" s="5"/>
      <c r="C29" s="6"/>
      <c r="D29" s="6"/>
      <c r="E29" s="5"/>
      <c r="F29" s="5"/>
      <c r="G29" s="5"/>
      <c r="H29" s="111" t="s">
        <v>69</v>
      </c>
      <c r="I29" s="111"/>
      <c r="J29" s="111"/>
      <c r="K29" s="26" t="str">
        <f>IF($A$7=32," ",SUM(K27+K28))</f>
        <v xml:space="preserve"> </v>
      </c>
      <c r="L29" s="5"/>
    </row>
    <row r="30" spans="2:12" ht="15" customHeight="1" x14ac:dyDescent="0.2">
      <c r="B30" s="5"/>
      <c r="C30" s="6"/>
      <c r="D30" s="6"/>
      <c r="E30" s="5"/>
      <c r="F30" s="5"/>
      <c r="G30" s="5"/>
      <c r="H30" s="5"/>
      <c r="I30" s="5"/>
      <c r="J30" s="5"/>
      <c r="K30" s="5"/>
      <c r="L30" s="5"/>
    </row>
    <row r="31" spans="2:12" ht="15" customHeight="1" x14ac:dyDescent="0.2">
      <c r="B31" s="23" t="s">
        <v>57</v>
      </c>
      <c r="C31" s="115" t="str">
        <f>IF($C$7=0," ",+C25+1)</f>
        <v xml:space="preserve"> </v>
      </c>
      <c r="D31" s="115"/>
      <c r="E31" s="95" t="s">
        <v>65</v>
      </c>
      <c r="F31" s="96"/>
      <c r="G31" s="96"/>
      <c r="H31" s="5"/>
      <c r="I31" s="5"/>
      <c r="J31" s="5"/>
      <c r="K31" s="5"/>
      <c r="L31" s="5"/>
    </row>
    <row r="32" spans="2:12" ht="15" customHeight="1" thickBot="1" x14ac:dyDescent="0.25">
      <c r="B32" s="5"/>
      <c r="C32" s="6"/>
      <c r="D32" s="6"/>
      <c r="E32" s="5" t="s">
        <v>66</v>
      </c>
      <c r="F32" s="112"/>
      <c r="G32" s="112"/>
      <c r="H32" s="112"/>
      <c r="I32" s="112"/>
      <c r="J32" s="112"/>
      <c r="K32" s="112"/>
      <c r="L32" s="5"/>
    </row>
    <row r="33" spans="2:12" ht="13.5" thickBot="1" x14ac:dyDescent="0.25">
      <c r="B33" s="5"/>
      <c r="C33" s="6"/>
      <c r="D33" s="6"/>
      <c r="E33" s="96" t="s">
        <v>67</v>
      </c>
      <c r="F33" s="96"/>
      <c r="G33" s="5"/>
      <c r="H33" s="5"/>
      <c r="I33" s="5"/>
      <c r="J33" s="24"/>
      <c r="K33" s="59"/>
      <c r="L33" s="5"/>
    </row>
    <row r="34" spans="2:12" ht="13.5" thickBot="1" x14ac:dyDescent="0.25">
      <c r="B34" s="5"/>
      <c r="C34" s="6"/>
      <c r="D34" s="6"/>
      <c r="E34" s="96" t="s">
        <v>68</v>
      </c>
      <c r="F34" s="96"/>
      <c r="G34" s="96"/>
      <c r="H34" s="62" t="str">
        <f>IF($A$7=32," ",VLOOKUP(C31,CPI!$A$42:$E$83,5))</f>
        <v xml:space="preserve"> </v>
      </c>
      <c r="I34" s="5"/>
      <c r="J34" s="25"/>
      <c r="K34" s="59" t="str">
        <f>IF($A$7=32," ",H34*K33)</f>
        <v xml:space="preserve"> </v>
      </c>
      <c r="L34" s="5"/>
    </row>
    <row r="35" spans="2:12" ht="14.25" thickTop="1" thickBot="1" x14ac:dyDescent="0.25">
      <c r="B35" s="5"/>
      <c r="C35" s="6"/>
      <c r="D35" s="6"/>
      <c r="E35" s="5"/>
      <c r="F35" s="5"/>
      <c r="G35" s="5"/>
      <c r="H35" s="111" t="s">
        <v>69</v>
      </c>
      <c r="I35" s="111"/>
      <c r="J35" s="111"/>
      <c r="K35" s="26" t="str">
        <f>IF($A$7=32," ",SUM(K33+K34))</f>
        <v xml:space="preserve"> </v>
      </c>
      <c r="L35" s="5"/>
    </row>
    <row r="36" spans="2:12" ht="15" customHeight="1" x14ac:dyDescent="0.2">
      <c r="B36" s="5"/>
      <c r="C36" s="6"/>
      <c r="D36" s="6"/>
      <c r="E36" s="5"/>
      <c r="F36" s="5"/>
      <c r="G36" s="5"/>
      <c r="H36" s="5"/>
      <c r="I36" s="5"/>
      <c r="J36" s="5"/>
      <c r="K36" s="5"/>
      <c r="L36" s="5"/>
    </row>
    <row r="37" spans="2:12" ht="15" customHeight="1" x14ac:dyDescent="0.2">
      <c r="B37" s="23" t="s">
        <v>70</v>
      </c>
      <c r="C37" s="115" t="str">
        <f>IF($C$7=0," ",+C31+1)</f>
        <v xml:space="preserve"> </v>
      </c>
      <c r="D37" s="115"/>
      <c r="E37" s="95" t="s">
        <v>65</v>
      </c>
      <c r="F37" s="96"/>
      <c r="G37" s="96"/>
      <c r="H37" s="5"/>
      <c r="I37" s="5"/>
      <c r="J37" s="5"/>
      <c r="K37" s="5"/>
      <c r="L37" s="5"/>
    </row>
    <row r="38" spans="2:12" ht="15" customHeight="1" thickBot="1" x14ac:dyDescent="0.25">
      <c r="B38" s="5"/>
      <c r="C38" s="6"/>
      <c r="D38" s="6"/>
      <c r="E38" s="5" t="s">
        <v>66</v>
      </c>
      <c r="F38" s="112"/>
      <c r="G38" s="112"/>
      <c r="H38" s="112"/>
      <c r="I38" s="112"/>
      <c r="J38" s="112"/>
      <c r="K38" s="112"/>
      <c r="L38" s="5"/>
    </row>
    <row r="39" spans="2:12" ht="13.5" thickBot="1" x14ac:dyDescent="0.25">
      <c r="B39" s="5"/>
      <c r="C39" s="6"/>
      <c r="D39" s="6"/>
      <c r="E39" s="96" t="s">
        <v>67</v>
      </c>
      <c r="F39" s="96"/>
      <c r="G39" s="5"/>
      <c r="H39" s="5"/>
      <c r="I39" s="5"/>
      <c r="J39" s="24"/>
      <c r="K39" s="59"/>
      <c r="L39" s="5"/>
    </row>
    <row r="40" spans="2:12" ht="13.5" thickBot="1" x14ac:dyDescent="0.25">
      <c r="B40" s="5"/>
      <c r="C40" s="6"/>
      <c r="D40" s="6"/>
      <c r="E40" s="96" t="s">
        <v>68</v>
      </c>
      <c r="F40" s="96"/>
      <c r="G40" s="96"/>
      <c r="H40" s="62" t="str">
        <f>IF($A$7=32," ",VLOOKUP(C37,CPI!$A$42:$E$83,5))</f>
        <v xml:space="preserve"> </v>
      </c>
      <c r="I40" s="5"/>
      <c r="J40" s="25"/>
      <c r="K40" s="59" t="str">
        <f>IF($A$7=32," ",H40*K39)</f>
        <v xml:space="preserve"> </v>
      </c>
      <c r="L40" s="5"/>
    </row>
    <row r="41" spans="2:12" ht="14.25" thickTop="1" thickBot="1" x14ac:dyDescent="0.25">
      <c r="B41" s="5"/>
      <c r="C41" s="6"/>
      <c r="D41" s="6"/>
      <c r="E41" s="5"/>
      <c r="F41" s="5"/>
      <c r="G41" s="5"/>
      <c r="H41" s="111" t="s">
        <v>69</v>
      </c>
      <c r="I41" s="111"/>
      <c r="J41" s="111"/>
      <c r="K41" s="26" t="str">
        <f>IF($A$7=32," ",SUM(K39+K40))</f>
        <v xml:space="preserve"> </v>
      </c>
      <c r="L41" s="5"/>
    </row>
    <row r="42" spans="2:12" ht="15" customHeight="1" x14ac:dyDescent="0.2">
      <c r="B42" s="5"/>
      <c r="C42" s="6"/>
      <c r="D42" s="6"/>
      <c r="E42" s="5"/>
      <c r="F42" s="5"/>
      <c r="G42" s="5"/>
      <c r="H42" s="5"/>
      <c r="I42" s="5"/>
      <c r="J42" s="5"/>
      <c r="K42" s="5"/>
      <c r="L42" s="5"/>
    </row>
    <row r="43" spans="2:12" ht="15" customHeight="1" x14ac:dyDescent="0.2">
      <c r="B43" s="23" t="s">
        <v>71</v>
      </c>
      <c r="C43" s="115" t="str">
        <f>IF($C$7=0," ",+C37+1)</f>
        <v xml:space="preserve"> </v>
      </c>
      <c r="D43" s="115"/>
      <c r="E43" s="95" t="s">
        <v>65</v>
      </c>
      <c r="F43" s="96"/>
      <c r="G43" s="96"/>
      <c r="H43" s="5"/>
      <c r="I43" s="5"/>
      <c r="J43" s="5"/>
      <c r="K43" s="5"/>
      <c r="L43" s="5"/>
    </row>
    <row r="44" spans="2:12" ht="15" customHeight="1" thickBot="1" x14ac:dyDescent="0.25">
      <c r="B44" s="5"/>
      <c r="C44" s="6"/>
      <c r="D44" s="6"/>
      <c r="E44" s="5" t="s">
        <v>66</v>
      </c>
      <c r="F44" s="112"/>
      <c r="G44" s="112"/>
      <c r="H44" s="112"/>
      <c r="I44" s="112"/>
      <c r="J44" s="112"/>
      <c r="K44" s="112"/>
      <c r="L44" s="5"/>
    </row>
    <row r="45" spans="2:12" ht="13.5" thickBot="1" x14ac:dyDescent="0.25">
      <c r="B45" s="5"/>
      <c r="C45" s="6"/>
      <c r="D45" s="6"/>
      <c r="E45" s="96" t="s">
        <v>67</v>
      </c>
      <c r="F45" s="96"/>
      <c r="G45" s="5"/>
      <c r="H45" s="5"/>
      <c r="I45" s="5"/>
      <c r="J45" s="24"/>
      <c r="K45" s="59"/>
      <c r="L45" s="5"/>
    </row>
    <row r="46" spans="2:12" ht="13.5" thickBot="1" x14ac:dyDescent="0.25">
      <c r="B46" s="5"/>
      <c r="C46" s="6"/>
      <c r="D46" s="6"/>
      <c r="E46" s="96" t="s">
        <v>68</v>
      </c>
      <c r="F46" s="96"/>
      <c r="G46" s="96"/>
      <c r="H46" s="62" t="str">
        <f>IF($A$7=32," ",VLOOKUP(C43,CPI!$A$42:$E$83,5))</f>
        <v xml:space="preserve"> </v>
      </c>
      <c r="I46" s="5"/>
      <c r="J46" s="25"/>
      <c r="K46" s="59" t="str">
        <f>IF($A$7=32," ",H46*K45)</f>
        <v xml:space="preserve"> </v>
      </c>
      <c r="L46" s="5"/>
    </row>
    <row r="47" spans="2:12" ht="14.25" thickTop="1" thickBot="1" x14ac:dyDescent="0.25">
      <c r="B47" s="5"/>
      <c r="C47" s="6"/>
      <c r="D47" s="6"/>
      <c r="E47" s="5"/>
      <c r="F47" s="5"/>
      <c r="G47" s="5"/>
      <c r="H47" s="111" t="s">
        <v>69</v>
      </c>
      <c r="I47" s="111"/>
      <c r="J47" s="111"/>
      <c r="K47" s="26" t="str">
        <f>IF($A$7=32," ",SUM(K45+K46))</f>
        <v xml:space="preserve"> </v>
      </c>
      <c r="L47" s="5"/>
    </row>
    <row r="48" spans="2:12" ht="15" customHeight="1" x14ac:dyDescent="0.2">
      <c r="B48" s="5"/>
      <c r="C48" s="6"/>
      <c r="D48" s="6"/>
      <c r="E48" s="5"/>
      <c r="F48" s="5"/>
      <c r="G48" s="5"/>
      <c r="H48" s="5"/>
      <c r="I48" s="5"/>
      <c r="J48" s="5"/>
      <c r="K48" s="5"/>
      <c r="L48" s="5"/>
    </row>
    <row r="49" spans="2:12" ht="15" customHeight="1" x14ac:dyDescent="0.2">
      <c r="B49" s="23" t="s">
        <v>72</v>
      </c>
      <c r="C49" s="115" t="str">
        <f>IF($C$7=0," ",+C43+1)</f>
        <v xml:space="preserve"> </v>
      </c>
      <c r="D49" s="115"/>
      <c r="E49" s="95" t="s">
        <v>65</v>
      </c>
      <c r="F49" s="96"/>
      <c r="G49" s="96"/>
      <c r="H49" s="5"/>
      <c r="I49" s="5"/>
      <c r="J49" s="5"/>
      <c r="K49" s="5"/>
      <c r="L49" s="5"/>
    </row>
    <row r="50" spans="2:12" ht="15" customHeight="1" thickBot="1" x14ac:dyDescent="0.25">
      <c r="B50" s="5"/>
      <c r="C50" s="6"/>
      <c r="D50" s="6"/>
      <c r="E50" s="5" t="s">
        <v>66</v>
      </c>
      <c r="F50" s="112"/>
      <c r="G50" s="112"/>
      <c r="H50" s="112"/>
      <c r="I50" s="112"/>
      <c r="J50" s="112"/>
      <c r="K50" s="112"/>
      <c r="L50" s="5"/>
    </row>
    <row r="51" spans="2:12" ht="13.5" thickBot="1" x14ac:dyDescent="0.25">
      <c r="B51" s="5"/>
      <c r="C51" s="6"/>
      <c r="D51" s="6"/>
      <c r="E51" s="96" t="s">
        <v>67</v>
      </c>
      <c r="F51" s="96"/>
      <c r="G51" s="5"/>
      <c r="H51" s="5"/>
      <c r="I51" s="5"/>
      <c r="J51" s="24"/>
      <c r="K51" s="59"/>
      <c r="L51" s="5"/>
    </row>
    <row r="52" spans="2:12" ht="13.5" thickBot="1" x14ac:dyDescent="0.25">
      <c r="B52" s="5"/>
      <c r="C52" s="6"/>
      <c r="D52" s="6"/>
      <c r="E52" s="96" t="s">
        <v>68</v>
      </c>
      <c r="F52" s="96"/>
      <c r="G52" s="96"/>
      <c r="H52" s="62" t="str">
        <f>IF($A$7=32," ",VLOOKUP(C49,CPI!$A$42:$E$83,5))</f>
        <v xml:space="preserve"> </v>
      </c>
      <c r="I52" s="5"/>
      <c r="J52" s="25"/>
      <c r="K52" s="59" t="str">
        <f>IF($A$7=32," ",H52*K51)</f>
        <v xml:space="preserve"> </v>
      </c>
      <c r="L52" s="5"/>
    </row>
    <row r="53" spans="2:12" ht="14.25" thickTop="1" thickBot="1" x14ac:dyDescent="0.25">
      <c r="B53" s="5"/>
      <c r="C53" s="6"/>
      <c r="D53" s="6"/>
      <c r="E53" s="5"/>
      <c r="F53" s="5"/>
      <c r="G53" s="5"/>
      <c r="H53" s="111" t="s">
        <v>69</v>
      </c>
      <c r="I53" s="111"/>
      <c r="J53" s="111"/>
      <c r="K53" s="26" t="str">
        <f>IF($A$7=32," ",SUM(K51+K52))</f>
        <v xml:space="preserve"> </v>
      </c>
      <c r="L53" s="5"/>
    </row>
    <row r="54" spans="2:12" ht="15" customHeight="1" x14ac:dyDescent="0.2">
      <c r="B54" s="5"/>
      <c r="C54" s="6"/>
      <c r="D54" s="6"/>
      <c r="E54" s="5"/>
      <c r="F54" s="5"/>
      <c r="G54" s="5"/>
      <c r="H54" s="5"/>
      <c r="I54" s="5"/>
      <c r="J54" s="5"/>
      <c r="K54" s="5"/>
      <c r="L54" s="5"/>
    </row>
    <row r="55" spans="2:12" ht="15" customHeight="1" x14ac:dyDescent="0.2">
      <c r="B55" s="23" t="s">
        <v>73</v>
      </c>
      <c r="C55" s="115" t="str">
        <f>IF($C$7=0," ",+C49+1)</f>
        <v xml:space="preserve"> </v>
      </c>
      <c r="D55" s="115"/>
      <c r="E55" s="95" t="s">
        <v>65</v>
      </c>
      <c r="F55" s="96"/>
      <c r="G55" s="96"/>
      <c r="H55" s="5"/>
      <c r="I55" s="5"/>
      <c r="J55" s="5"/>
      <c r="K55" s="5"/>
      <c r="L55" s="5"/>
    </row>
    <row r="56" spans="2:12" ht="15" customHeight="1" thickBot="1" x14ac:dyDescent="0.25">
      <c r="B56" s="5"/>
      <c r="C56" s="6"/>
      <c r="D56" s="6"/>
      <c r="E56" s="5" t="s">
        <v>66</v>
      </c>
      <c r="F56" s="112"/>
      <c r="G56" s="112"/>
      <c r="H56" s="112"/>
      <c r="I56" s="112"/>
      <c r="J56" s="112"/>
      <c r="K56" s="112"/>
      <c r="L56" s="5"/>
    </row>
    <row r="57" spans="2:12" ht="13.5" thickBot="1" x14ac:dyDescent="0.25">
      <c r="B57" s="5"/>
      <c r="C57" s="6"/>
      <c r="D57" s="6"/>
      <c r="E57" s="96" t="s">
        <v>67</v>
      </c>
      <c r="F57" s="96"/>
      <c r="G57" s="5"/>
      <c r="H57" s="58"/>
      <c r="I57" s="5"/>
      <c r="J57" s="24"/>
      <c r="K57" s="59"/>
      <c r="L57" s="5"/>
    </row>
    <row r="58" spans="2:12" ht="14.25" thickTop="1" thickBot="1" x14ac:dyDescent="0.25">
      <c r="B58" s="5"/>
      <c r="C58" s="6"/>
      <c r="D58" s="6"/>
      <c r="E58" s="96" t="s">
        <v>68</v>
      </c>
      <c r="F58" s="96"/>
      <c r="G58" s="96"/>
      <c r="H58" s="62" t="str">
        <f>IF($A$7=32," ",VLOOKUP(C55,CPI!$A$42:$E$84,5))</f>
        <v xml:space="preserve"> </v>
      </c>
      <c r="I58" s="5"/>
      <c r="J58" s="25"/>
      <c r="K58" s="59" t="str">
        <f>IF($A$7=32," ",H58*K57)</f>
        <v xml:space="preserve"> </v>
      </c>
      <c r="L58" s="5"/>
    </row>
    <row r="59" spans="2:12" ht="14.25" thickTop="1" thickBot="1" x14ac:dyDescent="0.25">
      <c r="B59" s="5"/>
      <c r="C59" s="6"/>
      <c r="D59" s="6"/>
      <c r="E59" s="5"/>
      <c r="F59" s="5"/>
      <c r="G59" s="5"/>
      <c r="H59" s="111" t="s">
        <v>69</v>
      </c>
      <c r="I59" s="111"/>
      <c r="J59" s="111"/>
      <c r="K59" s="26" t="str">
        <f>IF($A$7=32," ",SUM(K57+K58))</f>
        <v xml:space="preserve"> </v>
      </c>
      <c r="L59" s="5"/>
    </row>
    <row r="60" spans="2:12" ht="15" customHeight="1" x14ac:dyDescent="0.2">
      <c r="B60" s="5"/>
      <c r="C60" s="6"/>
      <c r="D60" s="6"/>
      <c r="E60" s="5"/>
      <c r="F60" s="5"/>
      <c r="G60" s="5"/>
      <c r="H60" s="5"/>
      <c r="I60" s="5"/>
      <c r="J60" s="5"/>
      <c r="K60" s="5"/>
      <c r="L60" s="5"/>
    </row>
    <row r="61" spans="2:12" ht="15" customHeight="1" x14ac:dyDescent="0.2">
      <c r="B61" s="23" t="s">
        <v>74</v>
      </c>
      <c r="C61" s="115" t="str">
        <f>IF($C$7=0," ",+C55+1)</f>
        <v xml:space="preserve"> </v>
      </c>
      <c r="D61" s="115"/>
      <c r="E61" s="95" t="s">
        <v>65</v>
      </c>
      <c r="F61" s="96"/>
      <c r="G61" s="96"/>
      <c r="H61" s="5"/>
      <c r="I61" s="5"/>
      <c r="J61" s="5"/>
      <c r="K61" s="5"/>
      <c r="L61" s="5"/>
    </row>
    <row r="62" spans="2:12" ht="15" customHeight="1" thickBot="1" x14ac:dyDescent="0.25">
      <c r="B62" s="5"/>
      <c r="C62" s="6"/>
      <c r="D62" s="6"/>
      <c r="E62" s="5" t="s">
        <v>66</v>
      </c>
      <c r="F62" s="112"/>
      <c r="G62" s="112"/>
      <c r="H62" s="112"/>
      <c r="I62" s="112"/>
      <c r="J62" s="112"/>
      <c r="K62" s="112"/>
      <c r="L62" s="5"/>
    </row>
    <row r="63" spans="2:12" ht="13.5" thickBot="1" x14ac:dyDescent="0.25">
      <c r="B63" s="5"/>
      <c r="C63" s="6"/>
      <c r="D63" s="6"/>
      <c r="E63" s="96" t="s">
        <v>67</v>
      </c>
      <c r="F63" s="96"/>
      <c r="G63" s="5"/>
      <c r="H63" s="5"/>
      <c r="I63" s="5"/>
      <c r="J63" s="24"/>
      <c r="K63" s="59"/>
      <c r="L63" s="5"/>
    </row>
    <row r="64" spans="2:12" ht="13.5" thickBot="1" x14ac:dyDescent="0.25">
      <c r="B64" s="5"/>
      <c r="C64" s="6"/>
      <c r="D64" s="6"/>
      <c r="E64" s="96" t="s">
        <v>68</v>
      </c>
      <c r="F64" s="96"/>
      <c r="G64" s="96"/>
      <c r="H64" s="62" t="str">
        <f>IF($A$7=32," ",VLOOKUP(C61,CPI!$A$42:$E$85,5))</f>
        <v xml:space="preserve"> </v>
      </c>
      <c r="I64" s="5"/>
      <c r="J64" s="25"/>
      <c r="K64" s="59" t="str">
        <f>IF($A$7=32," ",H64*K63)</f>
        <v xml:space="preserve"> </v>
      </c>
      <c r="L64" s="5"/>
    </row>
    <row r="65" spans="2:12" ht="14.25" thickTop="1" thickBot="1" x14ac:dyDescent="0.25">
      <c r="B65" s="5"/>
      <c r="C65" s="6"/>
      <c r="D65" s="6"/>
      <c r="E65" s="5"/>
      <c r="F65" s="5"/>
      <c r="G65" s="5"/>
      <c r="H65" s="111" t="s">
        <v>69</v>
      </c>
      <c r="I65" s="111"/>
      <c r="J65" s="111"/>
      <c r="K65" s="26" t="str">
        <f>IF($A$7=32," ",SUM(K63+K64))</f>
        <v xml:space="preserve"> </v>
      </c>
      <c r="L65" s="5"/>
    </row>
    <row r="66" spans="2:12" ht="15" customHeight="1" x14ac:dyDescent="0.2">
      <c r="B66" s="5"/>
      <c r="C66" s="6"/>
      <c r="D66" s="6"/>
      <c r="E66" s="5"/>
      <c r="F66" s="5"/>
      <c r="G66" s="5"/>
      <c r="H66" s="5"/>
      <c r="I66" s="5"/>
      <c r="J66" s="5"/>
      <c r="K66" s="5"/>
      <c r="L66" s="5"/>
    </row>
    <row r="67" spans="2:12" ht="15" customHeight="1" x14ac:dyDescent="0.2">
      <c r="B67" s="23" t="s">
        <v>75</v>
      </c>
      <c r="C67" s="115" t="str">
        <f>IF($C$7=0," ",+C61+1)</f>
        <v xml:space="preserve"> </v>
      </c>
      <c r="D67" s="115"/>
      <c r="E67" s="95" t="s">
        <v>65</v>
      </c>
      <c r="F67" s="96"/>
      <c r="G67" s="96"/>
      <c r="H67" s="5"/>
      <c r="I67" s="5"/>
      <c r="J67" s="5"/>
      <c r="K67" s="5"/>
      <c r="L67" s="5"/>
    </row>
    <row r="68" spans="2:12" ht="15" customHeight="1" thickBot="1" x14ac:dyDescent="0.25">
      <c r="B68" s="5"/>
      <c r="C68" s="6"/>
      <c r="D68" s="6"/>
      <c r="E68" s="5" t="s">
        <v>66</v>
      </c>
      <c r="F68" s="112"/>
      <c r="G68" s="112"/>
      <c r="H68" s="112"/>
      <c r="I68" s="112"/>
      <c r="J68" s="112"/>
      <c r="K68" s="112"/>
      <c r="L68" s="5"/>
    </row>
    <row r="69" spans="2:12" ht="13.5" thickBot="1" x14ac:dyDescent="0.25">
      <c r="B69" s="5"/>
      <c r="C69" s="6"/>
      <c r="D69" s="6"/>
      <c r="E69" s="96" t="s">
        <v>67</v>
      </c>
      <c r="F69" s="96"/>
      <c r="G69" s="5"/>
      <c r="H69" s="5"/>
      <c r="I69" s="5"/>
      <c r="J69" s="24"/>
      <c r="K69" s="59"/>
      <c r="L69" s="5"/>
    </row>
    <row r="70" spans="2:12" ht="13.5" thickBot="1" x14ac:dyDescent="0.25">
      <c r="B70" s="5"/>
      <c r="C70" s="6"/>
      <c r="D70" s="6"/>
      <c r="E70" s="96" t="s">
        <v>68</v>
      </c>
      <c r="F70" s="96"/>
      <c r="G70" s="96"/>
      <c r="H70" s="62" t="str">
        <f>IF($A$7=32," ",VLOOKUP(C67,CPI!$A$42:$E$86,5))</f>
        <v xml:space="preserve"> </v>
      </c>
      <c r="I70" s="5"/>
      <c r="J70" s="25"/>
      <c r="K70" s="59" t="str">
        <f>IF($A$7=32," ",H70*K69)</f>
        <v xml:space="preserve"> </v>
      </c>
      <c r="L70" s="5"/>
    </row>
    <row r="71" spans="2:12" ht="14.25" thickTop="1" thickBot="1" x14ac:dyDescent="0.25">
      <c r="B71" s="5"/>
      <c r="C71" s="6"/>
      <c r="D71" s="6"/>
      <c r="E71" s="5"/>
      <c r="F71" s="5"/>
      <c r="G71" s="5"/>
      <c r="H71" s="111" t="s">
        <v>69</v>
      </c>
      <c r="I71" s="111"/>
      <c r="J71" s="111"/>
      <c r="K71" s="26" t="str">
        <f>IF($A$7=32," ",SUM(K69+K70))</f>
        <v xml:space="preserve"> </v>
      </c>
      <c r="L71" s="5"/>
    </row>
    <row r="72" spans="2:12" ht="15" customHeight="1" x14ac:dyDescent="0.2">
      <c r="B72" s="5"/>
      <c r="C72" s="6"/>
      <c r="D72" s="6"/>
      <c r="E72" s="5"/>
      <c r="F72" s="5"/>
      <c r="G72" s="5"/>
      <c r="H72" s="5"/>
      <c r="I72" s="5"/>
      <c r="J72" s="5"/>
      <c r="K72" s="5"/>
      <c r="L72" s="5"/>
    </row>
    <row r="73" spans="2:12" ht="15" customHeight="1" x14ac:dyDescent="0.2">
      <c r="B73" s="23" t="s">
        <v>76</v>
      </c>
      <c r="C73" s="115" t="str">
        <f>IF($C$7=0," ",+C67+1)</f>
        <v xml:space="preserve"> </v>
      </c>
      <c r="D73" s="115"/>
      <c r="E73" s="95" t="s">
        <v>65</v>
      </c>
      <c r="F73" s="96"/>
      <c r="G73" s="96"/>
      <c r="H73" s="5"/>
      <c r="I73" s="5"/>
      <c r="J73" s="5"/>
      <c r="K73" s="5"/>
      <c r="L73" s="5"/>
    </row>
    <row r="74" spans="2:12" ht="15" customHeight="1" thickBot="1" x14ac:dyDescent="0.25">
      <c r="B74" s="5"/>
      <c r="C74" s="6"/>
      <c r="D74" s="6"/>
      <c r="E74" s="5" t="s">
        <v>66</v>
      </c>
      <c r="F74" s="112"/>
      <c r="G74" s="112"/>
      <c r="H74" s="112"/>
      <c r="I74" s="112"/>
      <c r="J74" s="112"/>
      <c r="K74" s="112"/>
      <c r="L74" s="5"/>
    </row>
    <row r="75" spans="2:12" ht="13.5" thickBot="1" x14ac:dyDescent="0.25">
      <c r="B75" s="5"/>
      <c r="C75" s="6"/>
      <c r="D75" s="6"/>
      <c r="E75" s="96" t="s">
        <v>67</v>
      </c>
      <c r="F75" s="96"/>
      <c r="G75" s="5"/>
      <c r="H75" s="5"/>
      <c r="I75" s="5"/>
      <c r="J75" s="24"/>
      <c r="K75" s="59"/>
      <c r="L75" s="5"/>
    </row>
    <row r="76" spans="2:12" ht="13.5" thickBot="1" x14ac:dyDescent="0.25">
      <c r="B76" s="5"/>
      <c r="C76" s="6"/>
      <c r="D76" s="6"/>
      <c r="E76" s="96" t="s">
        <v>68</v>
      </c>
      <c r="F76" s="96"/>
      <c r="G76" s="96"/>
      <c r="H76" s="62" t="str">
        <f>IF($A$7=32," ",VLOOKUP(C73,CPI!$A$42:$E$87,5))</f>
        <v xml:space="preserve"> </v>
      </c>
      <c r="I76" s="5"/>
      <c r="J76" s="25"/>
      <c r="K76" s="59" t="str">
        <f>IF($A$7=32," ",H76*K75)</f>
        <v xml:space="preserve"> </v>
      </c>
      <c r="L76" s="5"/>
    </row>
    <row r="77" spans="2:12" ht="14.25" thickTop="1" thickBot="1" x14ac:dyDescent="0.25">
      <c r="B77" s="5"/>
      <c r="C77" s="6"/>
      <c r="D77" s="6"/>
      <c r="E77" s="5"/>
      <c r="F77" s="5"/>
      <c r="G77" s="5"/>
      <c r="H77" s="111" t="s">
        <v>69</v>
      </c>
      <c r="I77" s="111"/>
      <c r="J77" s="111"/>
      <c r="K77" s="26" t="str">
        <f>IF($A$7=32," ",SUM(K75+K76))</f>
        <v xml:space="preserve"> </v>
      </c>
      <c r="L77" s="5"/>
    </row>
    <row r="78" spans="2:12" ht="15" customHeight="1" x14ac:dyDescent="0.2">
      <c r="B78" s="5"/>
      <c r="C78" s="6"/>
      <c r="D78" s="6"/>
      <c r="E78" s="5"/>
      <c r="F78" s="5"/>
      <c r="G78" s="5"/>
      <c r="H78" s="5"/>
      <c r="I78" s="5"/>
      <c r="J78" s="5"/>
      <c r="K78" s="5"/>
      <c r="L78" s="5"/>
    </row>
    <row r="79" spans="2:12" ht="15" customHeight="1" x14ac:dyDescent="0.2">
      <c r="B79" s="23" t="s">
        <v>77</v>
      </c>
      <c r="C79" s="115" t="str">
        <f>IF($C$7=0," ",+C73+1)</f>
        <v xml:space="preserve"> </v>
      </c>
      <c r="D79" s="115"/>
      <c r="E79" s="95" t="s">
        <v>65</v>
      </c>
      <c r="F79" s="96"/>
      <c r="G79" s="96"/>
      <c r="H79" s="5"/>
      <c r="I79" s="5"/>
      <c r="J79" s="5"/>
      <c r="K79" s="5"/>
      <c r="L79" s="5"/>
    </row>
    <row r="80" spans="2:12" ht="15" customHeight="1" thickBot="1" x14ac:dyDescent="0.25">
      <c r="B80" s="5"/>
      <c r="C80" s="6"/>
      <c r="D80" s="6"/>
      <c r="E80" s="5" t="s">
        <v>66</v>
      </c>
      <c r="F80" s="112"/>
      <c r="G80" s="112"/>
      <c r="H80" s="112"/>
      <c r="I80" s="112"/>
      <c r="J80" s="112"/>
      <c r="K80" s="112"/>
      <c r="L80" s="5"/>
    </row>
    <row r="81" spans="2:12" ht="13.5" thickBot="1" x14ac:dyDescent="0.25">
      <c r="B81" s="5"/>
      <c r="C81" s="6"/>
      <c r="D81" s="6"/>
      <c r="E81" s="96" t="s">
        <v>67</v>
      </c>
      <c r="F81" s="96"/>
      <c r="G81" s="5"/>
      <c r="H81" s="5"/>
      <c r="I81" s="5"/>
      <c r="J81" s="24"/>
      <c r="K81" s="59"/>
      <c r="L81" s="5"/>
    </row>
    <row r="82" spans="2:12" ht="13.5" thickBot="1" x14ac:dyDescent="0.25">
      <c r="B82" s="5"/>
      <c r="C82" s="6"/>
      <c r="D82" s="6"/>
      <c r="E82" s="96" t="s">
        <v>68</v>
      </c>
      <c r="F82" s="96"/>
      <c r="G82" s="96"/>
      <c r="H82" s="62" t="str">
        <f>IF($A$7=32," ",VLOOKUP(C79,CPI!$A$42:$E$87,5))</f>
        <v xml:space="preserve"> </v>
      </c>
      <c r="I82" s="5"/>
      <c r="J82" s="25"/>
      <c r="K82" s="59" t="str">
        <f>IF($A$7=32," ",H82*K81)</f>
        <v xml:space="preserve"> </v>
      </c>
      <c r="L82" s="5"/>
    </row>
    <row r="83" spans="2:12" ht="14.25" thickTop="1" thickBot="1" x14ac:dyDescent="0.25">
      <c r="B83" s="5"/>
      <c r="C83" s="6"/>
      <c r="D83" s="6"/>
      <c r="E83" s="5"/>
      <c r="F83" s="5"/>
      <c r="G83" s="5"/>
      <c r="H83" s="111" t="s">
        <v>69</v>
      </c>
      <c r="I83" s="111"/>
      <c r="J83" s="111"/>
      <c r="K83" s="26" t="str">
        <f>IF($A$7=32," ",SUM(K81+K82))</f>
        <v xml:space="preserve"> </v>
      </c>
      <c r="L83" s="5"/>
    </row>
    <row r="84" spans="2:12" ht="15" customHeight="1" x14ac:dyDescent="0.2">
      <c r="B84" s="5"/>
      <c r="C84" s="6"/>
      <c r="D84" s="6"/>
      <c r="E84" s="5"/>
      <c r="F84" s="5"/>
      <c r="G84" s="5"/>
      <c r="H84" s="5"/>
      <c r="I84" s="5"/>
      <c r="J84" s="5"/>
      <c r="K84" s="5"/>
      <c r="L84" s="5"/>
    </row>
    <row r="85" spans="2:12" ht="15" customHeight="1" x14ac:dyDescent="0.2">
      <c r="B85" s="23" t="s">
        <v>78</v>
      </c>
      <c r="C85" s="115" t="str">
        <f>IF($C$7=0," ",+C79+1)</f>
        <v xml:space="preserve"> </v>
      </c>
      <c r="D85" s="115"/>
      <c r="E85" s="95" t="s">
        <v>65</v>
      </c>
      <c r="F85" s="96"/>
      <c r="G85" s="96"/>
      <c r="H85" s="5"/>
      <c r="I85" s="5"/>
      <c r="J85" s="5"/>
      <c r="K85" s="5"/>
      <c r="L85" s="5"/>
    </row>
    <row r="86" spans="2:12" ht="15" customHeight="1" thickBot="1" x14ac:dyDescent="0.25">
      <c r="B86" s="5"/>
      <c r="C86" s="6"/>
      <c r="D86" s="6"/>
      <c r="E86" s="5" t="s">
        <v>66</v>
      </c>
      <c r="F86" s="112"/>
      <c r="G86" s="112"/>
      <c r="H86" s="112"/>
      <c r="I86" s="112"/>
      <c r="J86" s="112"/>
      <c r="K86" s="112"/>
      <c r="L86" s="5"/>
    </row>
    <row r="87" spans="2:12" ht="13.5" thickBot="1" x14ac:dyDescent="0.25">
      <c r="B87" s="5"/>
      <c r="C87" s="6"/>
      <c r="D87" s="6"/>
      <c r="E87" s="96" t="s">
        <v>67</v>
      </c>
      <c r="F87" s="96"/>
      <c r="G87" s="5"/>
      <c r="H87" s="5"/>
      <c r="I87" s="5"/>
      <c r="J87" s="24"/>
      <c r="K87" s="59"/>
      <c r="L87" s="5"/>
    </row>
    <row r="88" spans="2:12" ht="13.5" thickBot="1" x14ac:dyDescent="0.25">
      <c r="B88" s="5"/>
      <c r="C88" s="6"/>
      <c r="D88" s="6"/>
      <c r="E88" s="96" t="s">
        <v>68</v>
      </c>
      <c r="F88" s="96"/>
      <c r="G88" s="96"/>
      <c r="H88" s="62" t="str">
        <f>IF($A$7=32," ",VLOOKUP(C85,CPI!$A$42:$E$86,5))</f>
        <v xml:space="preserve"> </v>
      </c>
      <c r="I88" s="5"/>
      <c r="J88" s="25"/>
      <c r="K88" s="59" t="str">
        <f>IF($A$7=32," ",H88*K87)</f>
        <v xml:space="preserve"> </v>
      </c>
      <c r="L88" s="5"/>
    </row>
    <row r="89" spans="2:12" ht="14.25" thickTop="1" thickBot="1" x14ac:dyDescent="0.25">
      <c r="B89" s="5"/>
      <c r="C89" s="6"/>
      <c r="D89" s="6"/>
      <c r="E89" s="5"/>
      <c r="F89" s="5"/>
      <c r="G89" s="5"/>
      <c r="H89" s="111" t="s">
        <v>69</v>
      </c>
      <c r="I89" s="111"/>
      <c r="J89" s="111"/>
      <c r="K89" s="26" t="str">
        <f>IF($A$7=32," ",SUM(K87+K88))</f>
        <v xml:space="preserve"> </v>
      </c>
      <c r="L89" s="5"/>
    </row>
    <row r="90" spans="2:12" ht="15" customHeight="1" x14ac:dyDescent="0.2">
      <c r="B90" s="5"/>
      <c r="C90" s="6"/>
      <c r="D90" s="6"/>
      <c r="E90" s="5"/>
      <c r="F90" s="5"/>
      <c r="G90" s="5"/>
      <c r="H90" s="5"/>
      <c r="I90" s="5"/>
      <c r="J90" s="5"/>
      <c r="K90" s="5"/>
      <c r="L90" s="5"/>
    </row>
    <row r="91" spans="2:12" ht="15" customHeight="1" x14ac:dyDescent="0.2">
      <c r="B91" s="23" t="s">
        <v>79</v>
      </c>
      <c r="C91" s="115" t="str">
        <f>IF($C$7=0," ",+C85+1)</f>
        <v xml:space="preserve"> </v>
      </c>
      <c r="D91" s="115"/>
      <c r="E91" s="95" t="s">
        <v>65</v>
      </c>
      <c r="F91" s="96"/>
      <c r="G91" s="96"/>
      <c r="H91" s="5"/>
      <c r="I91" s="5"/>
      <c r="J91" s="5"/>
      <c r="K91" s="5"/>
      <c r="L91" s="5"/>
    </row>
    <row r="92" spans="2:12" ht="15" customHeight="1" thickBot="1" x14ac:dyDescent="0.25">
      <c r="B92" s="5"/>
      <c r="C92" s="6"/>
      <c r="D92" s="6"/>
      <c r="E92" s="5" t="s">
        <v>66</v>
      </c>
      <c r="F92" s="112"/>
      <c r="G92" s="112"/>
      <c r="H92" s="112"/>
      <c r="I92" s="112"/>
      <c r="J92" s="112"/>
      <c r="K92" s="112"/>
      <c r="L92" s="5"/>
    </row>
    <row r="93" spans="2:12" ht="13.5" thickBot="1" x14ac:dyDescent="0.25">
      <c r="B93" s="5"/>
      <c r="C93" s="6"/>
      <c r="D93" s="6"/>
      <c r="E93" s="96" t="s">
        <v>67</v>
      </c>
      <c r="F93" s="96"/>
      <c r="G93" s="5"/>
      <c r="H93" s="5"/>
      <c r="I93" s="5"/>
      <c r="J93" s="24"/>
      <c r="K93" s="59"/>
      <c r="L93" s="5"/>
    </row>
    <row r="94" spans="2:12" ht="13.5" thickBot="1" x14ac:dyDescent="0.25">
      <c r="B94" s="5"/>
      <c r="C94" s="6"/>
      <c r="D94" s="6"/>
      <c r="E94" s="96" t="s">
        <v>68</v>
      </c>
      <c r="F94" s="96"/>
      <c r="G94" s="96"/>
      <c r="H94" s="62" t="str">
        <f>IF($A$7=32," ",VLOOKUP(C91,CPI!$A$42:$E$87,5))</f>
        <v xml:space="preserve"> </v>
      </c>
      <c r="I94" s="5"/>
      <c r="J94" s="25"/>
      <c r="K94" s="59" t="str">
        <f>IF($A$7=32," ",H94*K93)</f>
        <v xml:space="preserve"> </v>
      </c>
      <c r="L94" s="5"/>
    </row>
    <row r="95" spans="2:12" ht="14.25" thickTop="1" thickBot="1" x14ac:dyDescent="0.25">
      <c r="B95" s="5"/>
      <c r="C95" s="6"/>
      <c r="D95" s="6"/>
      <c r="E95" s="5"/>
      <c r="F95" s="5"/>
      <c r="G95" s="5"/>
      <c r="H95" s="111" t="s">
        <v>69</v>
      </c>
      <c r="I95" s="111"/>
      <c r="J95" s="111"/>
      <c r="K95" s="26" t="str">
        <f>IF($A$7=32," ",SUM(K93+K94))</f>
        <v xml:space="preserve"> </v>
      </c>
      <c r="L95" s="5"/>
    </row>
    <row r="96" spans="2:12" ht="15" customHeight="1" x14ac:dyDescent="0.2">
      <c r="B96" s="5"/>
      <c r="C96" s="6"/>
      <c r="D96" s="6"/>
      <c r="E96" s="5"/>
      <c r="F96" s="5"/>
      <c r="G96" s="5"/>
      <c r="H96" s="5"/>
      <c r="I96" s="5"/>
      <c r="J96" s="5"/>
      <c r="K96" s="5"/>
      <c r="L96" s="5"/>
    </row>
    <row r="97" spans="2:12" ht="15" customHeight="1" x14ac:dyDescent="0.2">
      <c r="B97" s="23" t="s">
        <v>80</v>
      </c>
      <c r="C97" s="115" t="str">
        <f>IF($C$7=0," ",+C91+1)</f>
        <v xml:space="preserve"> </v>
      </c>
      <c r="D97" s="115"/>
      <c r="E97" s="95" t="s">
        <v>65</v>
      </c>
      <c r="F97" s="96"/>
      <c r="G97" s="96"/>
      <c r="H97" s="5"/>
      <c r="I97" s="5"/>
      <c r="J97" s="5"/>
      <c r="K97" s="5"/>
      <c r="L97" s="5"/>
    </row>
    <row r="98" spans="2:12" ht="15" customHeight="1" thickBot="1" x14ac:dyDescent="0.25">
      <c r="B98" s="5"/>
      <c r="C98" s="6"/>
      <c r="D98" s="6"/>
      <c r="E98" s="5" t="s">
        <v>66</v>
      </c>
      <c r="F98" s="112"/>
      <c r="G98" s="112"/>
      <c r="H98" s="112"/>
      <c r="I98" s="112"/>
      <c r="J98" s="112"/>
      <c r="K98" s="112"/>
      <c r="L98" s="5"/>
    </row>
    <row r="99" spans="2:12" ht="13.5" thickBot="1" x14ac:dyDescent="0.25">
      <c r="B99" s="5"/>
      <c r="C99" s="6"/>
      <c r="D99" s="6"/>
      <c r="E99" s="96" t="s">
        <v>67</v>
      </c>
      <c r="F99" s="96"/>
      <c r="G99" s="5"/>
      <c r="H99" s="5"/>
      <c r="I99" s="5"/>
      <c r="J99" s="24"/>
      <c r="K99" s="59"/>
      <c r="L99" s="5"/>
    </row>
    <row r="100" spans="2:12" ht="13.5" thickBot="1" x14ac:dyDescent="0.25">
      <c r="B100" s="5"/>
      <c r="C100" s="6"/>
      <c r="D100" s="6"/>
      <c r="E100" s="96" t="s">
        <v>68</v>
      </c>
      <c r="F100" s="96"/>
      <c r="G100" s="96"/>
      <c r="H100" s="62" t="str">
        <f>IF($A$7=32," ",VLOOKUP(C97,CPI!$A$42:$E$87,5))</f>
        <v xml:space="preserve"> </v>
      </c>
      <c r="I100" s="5"/>
      <c r="J100" s="25"/>
      <c r="K100" s="59" t="str">
        <f>IF($A$7=32," ",H100*K99)</f>
        <v xml:space="preserve"> </v>
      </c>
      <c r="L100" s="5"/>
    </row>
    <row r="101" spans="2:12" ht="14.25" thickTop="1" thickBot="1" x14ac:dyDescent="0.25">
      <c r="B101" s="5"/>
      <c r="C101" s="6"/>
      <c r="D101" s="6"/>
      <c r="E101" s="5"/>
      <c r="F101" s="5"/>
      <c r="G101" s="5"/>
      <c r="H101" s="111" t="s">
        <v>69</v>
      </c>
      <c r="I101" s="111"/>
      <c r="J101" s="111"/>
      <c r="K101" s="26" t="str">
        <f>IF($A$7=32," ",SUM(K99+K100))</f>
        <v xml:space="preserve"> </v>
      </c>
      <c r="L101" s="5"/>
    </row>
    <row r="102" spans="2:12" ht="15" customHeight="1" x14ac:dyDescent="0.2">
      <c r="B102" s="5"/>
      <c r="C102" s="5"/>
      <c r="D102" s="5"/>
      <c r="E102" s="5"/>
      <c r="F102" s="5"/>
      <c r="G102" s="5"/>
      <c r="H102" s="5"/>
      <c r="I102" s="5"/>
      <c r="J102" s="5"/>
      <c r="K102" s="5"/>
      <c r="L102" s="5"/>
    </row>
    <row r="103" spans="2:12" ht="15" customHeight="1" x14ac:dyDescent="0.2">
      <c r="B103" s="5"/>
      <c r="C103" s="5"/>
      <c r="D103" s="5"/>
      <c r="E103" s="5"/>
      <c r="F103" s="5"/>
      <c r="G103" s="5"/>
      <c r="H103" s="5"/>
      <c r="I103" s="5"/>
      <c r="J103" s="5"/>
      <c r="K103" s="5"/>
      <c r="L103" s="5"/>
    </row>
    <row r="104" spans="2:12" ht="15" customHeight="1" thickBot="1" x14ac:dyDescent="0.25">
      <c r="B104" s="5"/>
      <c r="C104" s="5"/>
      <c r="D104" s="5"/>
      <c r="E104" s="5"/>
      <c r="F104" s="5"/>
      <c r="G104" s="5"/>
      <c r="H104" s="5"/>
      <c r="I104" s="5"/>
      <c r="J104" s="4" t="s">
        <v>81</v>
      </c>
      <c r="K104" s="60" t="str">
        <f>IF($A$7=32," ",SUM(K11+K17+K23+K29+K35+K41+K47+K53+K59+K65+K71+K77+K83+K89+K95+K101))</f>
        <v xml:space="preserve"> </v>
      </c>
      <c r="L104" s="5"/>
    </row>
    <row r="105" spans="2:12" ht="13.5" thickTop="1" x14ac:dyDescent="0.2">
      <c r="B105" s="5"/>
      <c r="C105" s="5"/>
      <c r="D105" s="5"/>
      <c r="E105" s="5"/>
      <c r="F105" s="5"/>
      <c r="G105" s="5"/>
      <c r="H105" s="109" t="s">
        <v>82</v>
      </c>
      <c r="I105" s="110"/>
      <c r="J105" s="110"/>
      <c r="K105" s="5"/>
      <c r="L105" s="5"/>
    </row>
  </sheetData>
  <sheetProtection algorithmName="SHA-512" hashValue="n3XgwDyGEt6HA3erSHYrojml5KNID1huwwj8e6UjB8WzjyCFDDhwa6eanU8ex+Mdg630JoB2OZtfPrzYLti04Q==" saltValue="+F1ONBpxasR6eEHl0UU29g==" spinCount="100000" sheet="1" objects="1" scenarios="1"/>
  <mergeCells count="98">
    <mergeCell ref="C91:D91"/>
    <mergeCell ref="C97:D97"/>
    <mergeCell ref="C49:D49"/>
    <mergeCell ref="C55:D55"/>
    <mergeCell ref="C61:D61"/>
    <mergeCell ref="C67:D67"/>
    <mergeCell ref="C73:D73"/>
    <mergeCell ref="C79:D79"/>
    <mergeCell ref="C19:D19"/>
    <mergeCell ref="C25:D25"/>
    <mergeCell ref="C31:D31"/>
    <mergeCell ref="C85:D85"/>
    <mergeCell ref="C37:D37"/>
    <mergeCell ref="C43:D43"/>
    <mergeCell ref="E22:G22"/>
    <mergeCell ref="E25:G25"/>
    <mergeCell ref="F26:K26"/>
    <mergeCell ref="H23:J23"/>
    <mergeCell ref="E19:G19"/>
    <mergeCell ref="F20:K20"/>
    <mergeCell ref="E21:F21"/>
    <mergeCell ref="E7:G7"/>
    <mergeCell ref="C7:D7"/>
    <mergeCell ref="C6:K6"/>
    <mergeCell ref="H17:J17"/>
    <mergeCell ref="E13:G13"/>
    <mergeCell ref="F14:K14"/>
    <mergeCell ref="E15:F15"/>
    <mergeCell ref="E16:G16"/>
    <mergeCell ref="E10:G10"/>
    <mergeCell ref="C13:D13"/>
    <mergeCell ref="E9:F9"/>
    <mergeCell ref="F8:K8"/>
    <mergeCell ref="H11:J11"/>
    <mergeCell ref="F32:K32"/>
    <mergeCell ref="E33:F33"/>
    <mergeCell ref="E34:G34"/>
    <mergeCell ref="H35:J35"/>
    <mergeCell ref="E27:F27"/>
    <mergeCell ref="E28:G28"/>
    <mergeCell ref="E31:G31"/>
    <mergeCell ref="H29:J29"/>
    <mergeCell ref="H41:J41"/>
    <mergeCell ref="E37:G37"/>
    <mergeCell ref="F38:K38"/>
    <mergeCell ref="E39:F39"/>
    <mergeCell ref="E40:G40"/>
    <mergeCell ref="E46:G46"/>
    <mergeCell ref="E49:G49"/>
    <mergeCell ref="F50:K50"/>
    <mergeCell ref="H47:J47"/>
    <mergeCell ref="E43:G43"/>
    <mergeCell ref="F44:K44"/>
    <mergeCell ref="E45:F45"/>
    <mergeCell ref="F56:K56"/>
    <mergeCell ref="E57:F57"/>
    <mergeCell ref="E58:G58"/>
    <mergeCell ref="H59:J59"/>
    <mergeCell ref="E51:F51"/>
    <mergeCell ref="E52:G52"/>
    <mergeCell ref="E55:G55"/>
    <mergeCell ref="H53:J53"/>
    <mergeCell ref="H65:J65"/>
    <mergeCell ref="E61:G61"/>
    <mergeCell ref="F62:K62"/>
    <mergeCell ref="E63:F63"/>
    <mergeCell ref="E64:G64"/>
    <mergeCell ref="E67:G67"/>
    <mergeCell ref="F68:K68"/>
    <mergeCell ref="E69:F69"/>
    <mergeCell ref="F80:K80"/>
    <mergeCell ref="E70:G70"/>
    <mergeCell ref="E73:G73"/>
    <mergeCell ref="F74:K74"/>
    <mergeCell ref="H71:J71"/>
    <mergeCell ref="E81:F81"/>
    <mergeCell ref="E82:G82"/>
    <mergeCell ref="H83:J83"/>
    <mergeCell ref="E75:F75"/>
    <mergeCell ref="E76:G76"/>
    <mergeCell ref="E79:G79"/>
    <mergeCell ref="H77:J77"/>
    <mergeCell ref="E91:G91"/>
    <mergeCell ref="F92:K92"/>
    <mergeCell ref="E93:F93"/>
    <mergeCell ref="H89:J89"/>
    <mergeCell ref="E85:G85"/>
    <mergeCell ref="F86:K86"/>
    <mergeCell ref="E87:F87"/>
    <mergeCell ref="E88:G88"/>
    <mergeCell ref="E99:F99"/>
    <mergeCell ref="E100:G100"/>
    <mergeCell ref="H105:J105"/>
    <mergeCell ref="H101:J101"/>
    <mergeCell ref="E94:G94"/>
    <mergeCell ref="E97:G97"/>
    <mergeCell ref="F98:K98"/>
    <mergeCell ref="H95:J95"/>
  </mergeCells>
  <phoneticPr fontId="20" type="noConversion"/>
  <pageMargins left="0.7" right="0.7" top="0.75" bottom="0.75" header="0.3" footer="0.3"/>
  <pageSetup fitToHeight="0" orientation="portrait" r:id="rId1"/>
  <headerFooter alignWithMargins="0">
    <oddFooter>&amp;L&amp;A&amp;C&amp;"Times New Roman,Regular"&amp;9&amp;P of &amp;N</oddFooter>
  </headerFooter>
  <rowBreaks count="2" manualBreakCount="2">
    <brk id="46" max="16383" man="1"/>
    <brk id="87"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39865-7F60-49A4-8E03-0B9D01480F10}">
  <sheetPr>
    <pageSetUpPr fitToPage="1"/>
  </sheetPr>
  <dimension ref="A1:B15"/>
  <sheetViews>
    <sheetView showGridLines="0" showRowColHeaders="0" zoomScaleNormal="100" workbookViewId="0"/>
  </sheetViews>
  <sheetFormatPr defaultRowHeight="12.75" x14ac:dyDescent="0.2"/>
  <sheetData>
    <row r="1" spans="1:2" ht="15.75" x14ac:dyDescent="0.2">
      <c r="A1" s="85"/>
      <c r="B1" s="86"/>
    </row>
    <row r="2" spans="1:2" ht="15.75" x14ac:dyDescent="0.2">
      <c r="A2" s="85"/>
      <c r="B2" s="86"/>
    </row>
    <row r="3" spans="1:2" ht="15.75" x14ac:dyDescent="0.2">
      <c r="A3" s="85"/>
      <c r="B3" s="86"/>
    </row>
    <row r="4" spans="1:2" ht="15.75" x14ac:dyDescent="0.2">
      <c r="A4" s="85"/>
      <c r="B4" s="86"/>
    </row>
    <row r="5" spans="1:2" ht="15.75" x14ac:dyDescent="0.2">
      <c r="A5" s="85"/>
      <c r="B5" s="86"/>
    </row>
    <row r="6" spans="1:2" ht="15.75" x14ac:dyDescent="0.2">
      <c r="A6" s="85"/>
      <c r="B6" s="86"/>
    </row>
    <row r="7" spans="1:2" ht="15" x14ac:dyDescent="0.2">
      <c r="A7" s="87"/>
      <c r="B7" s="86"/>
    </row>
    <row r="8" spans="1:2" ht="15" x14ac:dyDescent="0.2">
      <c r="A8" s="87"/>
      <c r="B8" s="86"/>
    </row>
    <row r="9" spans="1:2" ht="15" x14ac:dyDescent="0.2">
      <c r="A9" s="84"/>
      <c r="B9" s="86"/>
    </row>
    <row r="10" spans="1:2" ht="15" x14ac:dyDescent="0.2">
      <c r="A10" s="84"/>
      <c r="B10" s="86"/>
    </row>
    <row r="11" spans="1:2" ht="15" x14ac:dyDescent="0.2">
      <c r="A11" s="86"/>
      <c r="B11" s="84"/>
    </row>
    <row r="12" spans="1:2" ht="15" x14ac:dyDescent="0.2">
      <c r="A12" s="84"/>
      <c r="B12" s="86"/>
    </row>
    <row r="13" spans="1:2" ht="15" x14ac:dyDescent="0.2">
      <c r="A13" s="84"/>
      <c r="B13" s="86"/>
    </row>
    <row r="14" spans="1:2" ht="15" x14ac:dyDescent="0.2">
      <c r="A14" s="87"/>
      <c r="B14" s="86"/>
    </row>
    <row r="15" spans="1:2" ht="15.75" x14ac:dyDescent="0.2">
      <c r="A15" s="88"/>
      <c r="B15" s="86"/>
    </row>
  </sheetData>
  <sheetProtection algorithmName="SHA-512" hashValue="nyx/ZdLMxAQhW1KYHtMs2x4kSM98TdUFLaUy7+nSJsUaOBeWENi+zw/G1bjbP26MFZCBawcfs9wggimIw08tBQ==" saltValue="pYVr2eSzpGnU85iXgeRfZw==" spinCount="100000" sheet="1" objects="1" scenarios="1"/>
  <printOptions horizontalCentered="1" verticalCentered="1"/>
  <pageMargins left="0.25" right="0.25"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B1:J39"/>
  <sheetViews>
    <sheetView showGridLines="0" zoomScale="115" zoomScaleNormal="115" workbookViewId="0">
      <selection activeCell="I7" sqref="I7"/>
    </sheetView>
  </sheetViews>
  <sheetFormatPr defaultColWidth="9.140625" defaultRowHeight="12.75" x14ac:dyDescent="0.2"/>
  <cols>
    <col min="1" max="1" width="10.5703125" style="2" customWidth="1"/>
    <col min="2" max="2" width="3.5703125" style="2" customWidth="1"/>
    <col min="3" max="3" width="9.140625" style="2"/>
    <col min="4" max="4" width="10.7109375" style="2" customWidth="1"/>
    <col min="5" max="7" width="9.140625" style="2"/>
    <col min="8" max="8" width="13.85546875" style="2" customWidth="1"/>
    <col min="9" max="9" width="15.28515625" style="2" customWidth="1"/>
    <col min="10" max="10" width="3.140625" style="2" customWidth="1"/>
    <col min="11" max="16384" width="9.140625" style="2"/>
  </cols>
  <sheetData>
    <row r="1" spans="2:10" x14ac:dyDescent="0.2">
      <c r="B1" s="5"/>
      <c r="C1" s="97" t="s">
        <v>83</v>
      </c>
      <c r="D1" s="97"/>
      <c r="E1" s="97"/>
      <c r="F1" s="97"/>
      <c r="G1" s="97"/>
      <c r="H1" s="97"/>
      <c r="I1" s="97"/>
      <c r="J1" s="5"/>
    </row>
    <row r="2" spans="2:10" x14ac:dyDescent="0.2">
      <c r="B2" s="5"/>
      <c r="C2" s="121" t="s">
        <v>84</v>
      </c>
      <c r="D2" s="121"/>
      <c r="E2" s="121"/>
      <c r="F2" s="121"/>
      <c r="G2" s="121"/>
      <c r="H2" s="121"/>
      <c r="I2" s="121"/>
      <c r="J2" s="5"/>
    </row>
    <row r="3" spans="2:10" x14ac:dyDescent="0.2">
      <c r="B3" s="5"/>
      <c r="C3" s="97" t="s">
        <v>85</v>
      </c>
      <c r="D3" s="97"/>
      <c r="E3" s="97"/>
      <c r="F3" s="97"/>
      <c r="G3" s="97"/>
      <c r="H3" s="97"/>
      <c r="I3" s="97"/>
      <c r="J3" s="5"/>
    </row>
    <row r="4" spans="2:10" x14ac:dyDescent="0.2">
      <c r="B4" s="5"/>
      <c r="C4" s="5"/>
      <c r="D4" s="5"/>
      <c r="E4" s="5"/>
      <c r="F4" s="5"/>
      <c r="G4" s="5"/>
      <c r="H4" s="5"/>
      <c r="I4" s="5"/>
      <c r="J4" s="5"/>
    </row>
    <row r="5" spans="2:10" ht="47.25" customHeight="1" x14ac:dyDescent="0.2">
      <c r="B5" s="120" t="s">
        <v>86</v>
      </c>
      <c r="C5" s="120"/>
      <c r="D5" s="120"/>
      <c r="E5" s="120"/>
      <c r="F5" s="120"/>
      <c r="G5" s="120"/>
      <c r="H5" s="120"/>
      <c r="I5" s="120"/>
      <c r="J5" s="120"/>
    </row>
    <row r="6" spans="2:10" ht="8.25" customHeight="1" x14ac:dyDescent="0.2">
      <c r="B6" s="5"/>
      <c r="C6" s="5"/>
      <c r="D6" s="5"/>
      <c r="E6" s="5"/>
      <c r="F6" s="5"/>
      <c r="G6" s="5"/>
      <c r="H6" s="5"/>
      <c r="I6" s="5"/>
      <c r="J6" s="5"/>
    </row>
    <row r="7" spans="2:10" ht="13.5" thickBot="1" x14ac:dyDescent="0.25">
      <c r="B7" s="27" t="s">
        <v>46</v>
      </c>
      <c r="C7" s="6" t="s">
        <v>87</v>
      </c>
      <c r="D7" s="5"/>
      <c r="E7" s="5"/>
      <c r="F7" s="5"/>
      <c r="G7" s="5"/>
      <c r="H7" s="5"/>
      <c r="I7" s="28">
        <v>0</v>
      </c>
      <c r="J7" s="5"/>
    </row>
    <row r="8" spans="2:10" ht="18.75" customHeight="1" x14ac:dyDescent="0.2">
      <c r="B8" s="5"/>
      <c r="C8" s="96" t="s">
        <v>88</v>
      </c>
      <c r="D8" s="96"/>
      <c r="E8" s="116"/>
      <c r="F8" s="116"/>
      <c r="G8" s="116"/>
      <c r="H8" s="116"/>
      <c r="I8" s="5"/>
      <c r="J8" s="5"/>
    </row>
    <row r="9" spans="2:10" ht="18.75" customHeight="1" x14ac:dyDescent="0.2">
      <c r="B9" s="5"/>
      <c r="C9" s="96" t="s">
        <v>89</v>
      </c>
      <c r="D9" s="96"/>
      <c r="E9" s="118"/>
      <c r="F9" s="119"/>
      <c r="G9" s="119"/>
      <c r="H9" s="119"/>
      <c r="I9" s="5"/>
      <c r="J9" s="5"/>
    </row>
    <row r="10" spans="2:10" ht="18.75" customHeight="1" x14ac:dyDescent="0.2">
      <c r="B10" s="5"/>
      <c r="C10" s="96" t="s">
        <v>90</v>
      </c>
      <c r="D10" s="96"/>
      <c r="E10" s="96"/>
      <c r="F10" s="116"/>
      <c r="G10" s="116"/>
      <c r="H10" s="116"/>
      <c r="I10" s="5"/>
      <c r="J10" s="5"/>
    </row>
    <row r="11" spans="2:10" ht="18.75" customHeight="1" x14ac:dyDescent="0.2">
      <c r="B11" s="5"/>
      <c r="C11" s="116"/>
      <c r="D11" s="116"/>
      <c r="E11" s="116"/>
      <c r="F11" s="116"/>
      <c r="G11" s="116"/>
      <c r="H11" s="116"/>
      <c r="I11" s="5"/>
      <c r="J11" s="5"/>
    </row>
    <row r="12" spans="2:10" ht="18.75" customHeight="1" x14ac:dyDescent="0.2">
      <c r="B12" s="5"/>
      <c r="C12" s="96" t="s">
        <v>91</v>
      </c>
      <c r="D12" s="96"/>
      <c r="E12" s="116"/>
      <c r="F12" s="116"/>
      <c r="G12" s="116"/>
      <c r="H12" s="116"/>
      <c r="I12" s="5"/>
      <c r="J12" s="5"/>
    </row>
    <row r="13" spans="2:10" ht="18.75" customHeight="1" x14ac:dyDescent="0.2">
      <c r="B13" s="5"/>
      <c r="C13" s="116"/>
      <c r="D13" s="116"/>
      <c r="E13" s="116"/>
      <c r="F13" s="116"/>
      <c r="G13" s="116"/>
      <c r="H13" s="116"/>
      <c r="I13" s="5"/>
      <c r="J13" s="5"/>
    </row>
    <row r="14" spans="2:10" x14ac:dyDescent="0.2">
      <c r="B14" s="5"/>
      <c r="C14" s="5"/>
      <c r="D14" s="5"/>
      <c r="E14" s="5"/>
      <c r="F14" s="5"/>
      <c r="G14" s="5"/>
      <c r="H14" s="5"/>
      <c r="I14" s="5"/>
      <c r="J14" s="5"/>
    </row>
    <row r="15" spans="2:10" ht="13.5" thickBot="1" x14ac:dyDescent="0.25">
      <c r="B15" s="27" t="s">
        <v>54</v>
      </c>
      <c r="C15" s="6" t="s">
        <v>87</v>
      </c>
      <c r="D15" s="5"/>
      <c r="E15" s="5"/>
      <c r="F15" s="5"/>
      <c r="G15" s="5"/>
      <c r="H15" s="5"/>
      <c r="I15" s="28"/>
      <c r="J15" s="5"/>
    </row>
    <row r="16" spans="2:10" ht="18.75" customHeight="1" x14ac:dyDescent="0.2">
      <c r="B16" s="5"/>
      <c r="C16" s="96" t="s">
        <v>88</v>
      </c>
      <c r="D16" s="96"/>
      <c r="E16" s="116"/>
      <c r="F16" s="116"/>
      <c r="G16" s="116"/>
      <c r="H16" s="116"/>
      <c r="I16" s="5"/>
      <c r="J16" s="5"/>
    </row>
    <row r="17" spans="2:10" ht="18.75" customHeight="1" x14ac:dyDescent="0.2">
      <c r="B17" s="5"/>
      <c r="C17" s="96" t="s">
        <v>89</v>
      </c>
      <c r="D17" s="96"/>
      <c r="E17" s="118"/>
      <c r="F17" s="119"/>
      <c r="G17" s="119"/>
      <c r="H17" s="119"/>
      <c r="I17" s="5"/>
      <c r="J17" s="5"/>
    </row>
    <row r="18" spans="2:10" ht="18.75" customHeight="1" x14ac:dyDescent="0.2">
      <c r="B18" s="5"/>
      <c r="C18" s="96" t="s">
        <v>90</v>
      </c>
      <c r="D18" s="96"/>
      <c r="E18" s="96"/>
      <c r="F18" s="116"/>
      <c r="G18" s="116"/>
      <c r="H18" s="116"/>
      <c r="I18" s="5"/>
      <c r="J18" s="5"/>
    </row>
    <row r="19" spans="2:10" ht="18.75" customHeight="1" x14ac:dyDescent="0.2">
      <c r="B19" s="5"/>
      <c r="C19" s="116"/>
      <c r="D19" s="116"/>
      <c r="E19" s="116"/>
      <c r="F19" s="116"/>
      <c r="G19" s="116"/>
      <c r="H19" s="116"/>
      <c r="I19" s="5"/>
      <c r="J19" s="5"/>
    </row>
    <row r="20" spans="2:10" ht="18.75" customHeight="1" x14ac:dyDescent="0.2">
      <c r="B20" s="5"/>
      <c r="C20" s="96" t="s">
        <v>91</v>
      </c>
      <c r="D20" s="96"/>
      <c r="E20" s="116"/>
      <c r="F20" s="116"/>
      <c r="G20" s="116"/>
      <c r="H20" s="116"/>
      <c r="I20" s="5"/>
      <c r="J20" s="5"/>
    </row>
    <row r="21" spans="2:10" ht="18.75" customHeight="1" x14ac:dyDescent="0.2">
      <c r="B21" s="5"/>
      <c r="C21" s="116"/>
      <c r="D21" s="116"/>
      <c r="E21" s="116"/>
      <c r="F21" s="116"/>
      <c r="G21" s="116"/>
      <c r="H21" s="116"/>
      <c r="I21" s="5"/>
      <c r="J21" s="5"/>
    </row>
    <row r="22" spans="2:10" x14ac:dyDescent="0.2">
      <c r="B22" s="5"/>
      <c r="C22" s="5"/>
      <c r="D22" s="5"/>
      <c r="E22" s="5"/>
      <c r="F22" s="5"/>
      <c r="G22" s="5"/>
      <c r="H22" s="5"/>
      <c r="I22" s="5"/>
      <c r="J22" s="5"/>
    </row>
    <row r="23" spans="2:10" ht="13.5" thickBot="1" x14ac:dyDescent="0.25">
      <c r="B23" s="27" t="s">
        <v>55</v>
      </c>
      <c r="C23" s="6" t="s">
        <v>87</v>
      </c>
      <c r="D23" s="5"/>
      <c r="E23" s="5"/>
      <c r="F23" s="5"/>
      <c r="G23" s="5"/>
      <c r="H23" s="5"/>
      <c r="I23" s="28"/>
      <c r="J23" s="5"/>
    </row>
    <row r="24" spans="2:10" ht="18.75" customHeight="1" x14ac:dyDescent="0.2">
      <c r="B24" s="5"/>
      <c r="C24" s="96" t="s">
        <v>88</v>
      </c>
      <c r="D24" s="96"/>
      <c r="E24" s="116"/>
      <c r="F24" s="116"/>
      <c r="G24" s="116"/>
      <c r="H24" s="116"/>
      <c r="I24" s="5"/>
      <c r="J24" s="5"/>
    </row>
    <row r="25" spans="2:10" ht="18.75" customHeight="1" x14ac:dyDescent="0.2">
      <c r="B25" s="5"/>
      <c r="C25" s="96" t="s">
        <v>89</v>
      </c>
      <c r="D25" s="96"/>
      <c r="E25" s="117"/>
      <c r="F25" s="117"/>
      <c r="G25" s="117"/>
      <c r="H25" s="117"/>
      <c r="I25" s="5"/>
      <c r="J25" s="5"/>
    </row>
    <row r="26" spans="2:10" ht="18.75" customHeight="1" x14ac:dyDescent="0.2">
      <c r="B26" s="5"/>
      <c r="C26" s="96" t="s">
        <v>90</v>
      </c>
      <c r="D26" s="96"/>
      <c r="E26" s="96"/>
      <c r="F26" s="116"/>
      <c r="G26" s="116"/>
      <c r="H26" s="116"/>
      <c r="I26" s="5"/>
      <c r="J26" s="5"/>
    </row>
    <row r="27" spans="2:10" ht="18.75" customHeight="1" x14ac:dyDescent="0.2">
      <c r="B27" s="5"/>
      <c r="C27" s="116"/>
      <c r="D27" s="116"/>
      <c r="E27" s="116"/>
      <c r="F27" s="116"/>
      <c r="G27" s="116"/>
      <c r="H27" s="116"/>
      <c r="I27" s="5"/>
      <c r="J27" s="5"/>
    </row>
    <row r="28" spans="2:10" ht="18.75" customHeight="1" x14ac:dyDescent="0.2">
      <c r="B28" s="5"/>
      <c r="C28" s="96" t="s">
        <v>91</v>
      </c>
      <c r="D28" s="96"/>
      <c r="E28" s="116"/>
      <c r="F28" s="116"/>
      <c r="G28" s="116"/>
      <c r="H28" s="116"/>
      <c r="I28" s="5"/>
      <c r="J28" s="5"/>
    </row>
    <row r="29" spans="2:10" ht="18.75" customHeight="1" x14ac:dyDescent="0.2">
      <c r="B29" s="5"/>
      <c r="C29" s="116"/>
      <c r="D29" s="116"/>
      <c r="E29" s="116"/>
      <c r="F29" s="116"/>
      <c r="G29" s="116"/>
      <c r="H29" s="116"/>
      <c r="I29" s="5"/>
      <c r="J29" s="5"/>
    </row>
    <row r="30" spans="2:10" x14ac:dyDescent="0.2">
      <c r="B30" s="5"/>
      <c r="C30" s="5"/>
      <c r="D30" s="5"/>
      <c r="E30" s="5"/>
      <c r="F30" s="5"/>
      <c r="G30" s="5"/>
      <c r="H30" s="5"/>
      <c r="I30" s="5"/>
      <c r="J30" s="5"/>
    </row>
    <row r="31" spans="2:10" ht="13.5" thickBot="1" x14ac:dyDescent="0.25">
      <c r="B31" s="27" t="s">
        <v>56</v>
      </c>
      <c r="C31" s="6" t="s">
        <v>87</v>
      </c>
      <c r="D31" s="5"/>
      <c r="E31" s="5"/>
      <c r="F31" s="5"/>
      <c r="G31" s="5"/>
      <c r="H31" s="5"/>
      <c r="I31" s="28"/>
      <c r="J31" s="5"/>
    </row>
    <row r="32" spans="2:10" ht="18.75" customHeight="1" x14ac:dyDescent="0.2">
      <c r="B32" s="5"/>
      <c r="C32" s="96" t="s">
        <v>88</v>
      </c>
      <c r="D32" s="96"/>
      <c r="E32" s="116"/>
      <c r="F32" s="116"/>
      <c r="G32" s="116"/>
      <c r="H32" s="116"/>
      <c r="I32" s="5"/>
      <c r="J32" s="5"/>
    </row>
    <row r="33" spans="2:10" ht="18.75" customHeight="1" x14ac:dyDescent="0.2">
      <c r="B33" s="5"/>
      <c r="C33" s="96" t="s">
        <v>89</v>
      </c>
      <c r="D33" s="96"/>
      <c r="E33" s="117"/>
      <c r="F33" s="117"/>
      <c r="G33" s="117"/>
      <c r="H33" s="117"/>
      <c r="I33" s="5"/>
      <c r="J33" s="5"/>
    </row>
    <row r="34" spans="2:10" ht="18.75" customHeight="1" x14ac:dyDescent="0.2">
      <c r="B34" s="5"/>
      <c r="C34" s="96" t="s">
        <v>90</v>
      </c>
      <c r="D34" s="96"/>
      <c r="E34" s="96"/>
      <c r="F34" s="116"/>
      <c r="G34" s="116"/>
      <c r="H34" s="116"/>
      <c r="I34" s="5"/>
      <c r="J34" s="5"/>
    </row>
    <row r="35" spans="2:10" ht="18.75" customHeight="1" x14ac:dyDescent="0.2">
      <c r="B35" s="5"/>
      <c r="C35" s="116"/>
      <c r="D35" s="116"/>
      <c r="E35" s="116"/>
      <c r="F35" s="116"/>
      <c r="G35" s="116"/>
      <c r="H35" s="116"/>
      <c r="I35" s="5"/>
      <c r="J35" s="5"/>
    </row>
    <row r="36" spans="2:10" ht="18.75" customHeight="1" x14ac:dyDescent="0.2">
      <c r="B36" s="5"/>
      <c r="C36" s="96" t="s">
        <v>91</v>
      </c>
      <c r="D36" s="96"/>
      <c r="E36" s="116"/>
      <c r="F36" s="116"/>
      <c r="G36" s="116"/>
      <c r="H36" s="116"/>
      <c r="I36" s="5"/>
      <c r="J36" s="5"/>
    </row>
    <row r="37" spans="2:10" ht="18.75" customHeight="1" x14ac:dyDescent="0.2">
      <c r="B37" s="5"/>
      <c r="C37" s="116"/>
      <c r="D37" s="116"/>
      <c r="E37" s="116"/>
      <c r="F37" s="116"/>
      <c r="G37" s="116"/>
      <c r="H37" s="116"/>
      <c r="I37" s="5"/>
      <c r="J37" s="5"/>
    </row>
    <row r="38" spans="2:10" ht="22.5" customHeight="1" thickBot="1" x14ac:dyDescent="0.25">
      <c r="B38" s="5"/>
      <c r="C38" s="95" t="s">
        <v>92</v>
      </c>
      <c r="D38" s="96"/>
      <c r="E38" s="96"/>
      <c r="F38" s="5"/>
      <c r="G38" s="5"/>
      <c r="H38" s="5"/>
      <c r="I38" s="29" t="str">
        <f>IF(I7=0," ",SUM(I7+I15+I23+I31))</f>
        <v xml:space="preserve"> </v>
      </c>
      <c r="J38" s="5"/>
    </row>
    <row r="39" spans="2:10" ht="13.5" thickTop="1" x14ac:dyDescent="0.2"/>
  </sheetData>
  <sheetProtection algorithmName="SHA-512" hashValue="KKvZnh89rzXRH4VCujCv76/QGQI39J0euApT/PkN8nXKhkqwO9CnQoiHFZABQDTVXThQmTQr5bB9npc5jePUwA==" saltValue="VnVtB5Y/T0gvSSLwq/eBYg==" spinCount="100000" sheet="1" objects="1" scenarios="1"/>
  <mergeCells count="45">
    <mergeCell ref="C9:D9"/>
    <mergeCell ref="E9:H9"/>
    <mergeCell ref="B5:J5"/>
    <mergeCell ref="C1:I1"/>
    <mergeCell ref="C2:I2"/>
    <mergeCell ref="C3:I3"/>
    <mergeCell ref="C8:D8"/>
    <mergeCell ref="E8:H8"/>
    <mergeCell ref="C13:H13"/>
    <mergeCell ref="C10:E10"/>
    <mergeCell ref="F10:H10"/>
    <mergeCell ref="C11:H11"/>
    <mergeCell ref="C12:D12"/>
    <mergeCell ref="E12:H12"/>
    <mergeCell ref="C16:D16"/>
    <mergeCell ref="E16:H16"/>
    <mergeCell ref="C17:D17"/>
    <mergeCell ref="E17:H17"/>
    <mergeCell ref="C21:H21"/>
    <mergeCell ref="C25:D25"/>
    <mergeCell ref="E25:H25"/>
    <mergeCell ref="C18:E18"/>
    <mergeCell ref="F18:H18"/>
    <mergeCell ref="C19:H19"/>
    <mergeCell ref="C20:D20"/>
    <mergeCell ref="E20:H20"/>
    <mergeCell ref="C24:D24"/>
    <mergeCell ref="E24:H24"/>
    <mergeCell ref="C26:E26"/>
    <mergeCell ref="F26:H26"/>
    <mergeCell ref="C27:H27"/>
    <mergeCell ref="C28:D28"/>
    <mergeCell ref="E28:H28"/>
    <mergeCell ref="C29:H29"/>
    <mergeCell ref="C32:D32"/>
    <mergeCell ref="E32:H32"/>
    <mergeCell ref="C33:D33"/>
    <mergeCell ref="E33:H33"/>
    <mergeCell ref="C37:H37"/>
    <mergeCell ref="C38:E38"/>
    <mergeCell ref="C34:E34"/>
    <mergeCell ref="F34:H34"/>
    <mergeCell ref="C35:H35"/>
    <mergeCell ref="C36:D36"/>
    <mergeCell ref="E36:H36"/>
  </mergeCells>
  <phoneticPr fontId="20" type="noConversion"/>
  <pageMargins left="0.7" right="0.7" top="0.75" bottom="0.75" header="0.3" footer="0.3"/>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71975-ED31-4D34-9D3D-4E3B9AEE98BC}">
  <sheetPr>
    <pageSetUpPr fitToPage="1"/>
  </sheetPr>
  <dimension ref="A1:B15"/>
  <sheetViews>
    <sheetView showGridLines="0" showRowColHeaders="0" zoomScaleNormal="100" workbookViewId="0"/>
  </sheetViews>
  <sheetFormatPr defaultRowHeight="12.75" x14ac:dyDescent="0.2"/>
  <sheetData>
    <row r="1" spans="1:2" ht="15.75" x14ac:dyDescent="0.2">
      <c r="A1" s="85"/>
      <c r="B1" s="86"/>
    </row>
    <row r="2" spans="1:2" ht="15.75" x14ac:dyDescent="0.2">
      <c r="A2" s="85"/>
      <c r="B2" s="86"/>
    </row>
    <row r="3" spans="1:2" ht="15.75" x14ac:dyDescent="0.2">
      <c r="A3" s="85"/>
      <c r="B3" s="86"/>
    </row>
    <row r="4" spans="1:2" ht="15.75" x14ac:dyDescent="0.2">
      <c r="A4" s="85"/>
      <c r="B4" s="86"/>
    </row>
    <row r="5" spans="1:2" ht="15.75" x14ac:dyDescent="0.2">
      <c r="A5" s="85"/>
      <c r="B5" s="86"/>
    </row>
    <row r="6" spans="1:2" ht="15.75" x14ac:dyDescent="0.2">
      <c r="A6" s="85"/>
      <c r="B6" s="86"/>
    </row>
    <row r="7" spans="1:2" ht="15" x14ac:dyDescent="0.2">
      <c r="A7" s="87"/>
      <c r="B7" s="86"/>
    </row>
    <row r="8" spans="1:2" ht="15" x14ac:dyDescent="0.2">
      <c r="A8" s="87"/>
      <c r="B8" s="86"/>
    </row>
    <row r="9" spans="1:2" ht="15" x14ac:dyDescent="0.2">
      <c r="A9" s="84"/>
      <c r="B9" s="86"/>
    </row>
    <row r="10" spans="1:2" ht="15" x14ac:dyDescent="0.2">
      <c r="A10" s="84"/>
      <c r="B10" s="86"/>
    </row>
    <row r="11" spans="1:2" ht="15" x14ac:dyDescent="0.2">
      <c r="A11" s="86"/>
      <c r="B11" s="84"/>
    </row>
    <row r="12" spans="1:2" ht="15" x14ac:dyDescent="0.2">
      <c r="A12" s="84"/>
      <c r="B12" s="86"/>
    </row>
    <row r="13" spans="1:2" ht="15" x14ac:dyDescent="0.2">
      <c r="A13" s="84"/>
      <c r="B13" s="86"/>
    </row>
    <row r="14" spans="1:2" ht="15" x14ac:dyDescent="0.2">
      <c r="A14" s="87"/>
      <c r="B14" s="86"/>
    </row>
    <row r="15" spans="1:2" ht="15.75" x14ac:dyDescent="0.2">
      <c r="A15" s="88"/>
      <c r="B15" s="86"/>
    </row>
  </sheetData>
  <sheetProtection algorithmName="SHA-512" hashValue="//tQrA+3sZgtgbZ9Troqudhkg6rahsdjwZ4uPy+q7ZHhVInuyk4enChRQXFABLGTdX5WwhW3u+VkOsk2mSK+RA==" saltValue="kUEymYVp/t2n0Kyq4qaLEA==" spinCount="100000" sheet="1" objects="1" scenarios="1"/>
  <printOptions horizontalCentered="1" verticalCentered="1"/>
  <pageMargins left="0.25" right="0.25"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4902371-e9a1-4774-b6f8-4323d749ace1">
      <UserInfo>
        <DisplayName>Tim Morlan</DisplayName>
        <AccountId>36</AccountId>
        <AccountType/>
      </UserInfo>
      <UserInfo>
        <DisplayName>Julie Noland</DisplayName>
        <AccountId>12</AccountId>
        <AccountType/>
      </UserInfo>
    </SharedWithUsers>
    <TaxCatchAll xmlns="04902371-e9a1-4774-b6f8-4323d749ace1" xsi:nil="true"/>
    <lcf76f155ced4ddcb4097134ff3c332f xmlns="671fdf05-166f-4ee6-a01a-142d0de070d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00AB56F06A8514890C651776EEEBC1C" ma:contentTypeVersion="16" ma:contentTypeDescription="Create a new document." ma:contentTypeScope="" ma:versionID="798e6904ce00f99b612a2c01b7a4ec96">
  <xsd:schema xmlns:xsd="http://www.w3.org/2001/XMLSchema" xmlns:xs="http://www.w3.org/2001/XMLSchema" xmlns:p="http://schemas.microsoft.com/office/2006/metadata/properties" xmlns:ns2="671fdf05-166f-4ee6-a01a-142d0de070d3" xmlns:ns3="04902371-e9a1-4774-b6f8-4323d749ace1" targetNamespace="http://schemas.microsoft.com/office/2006/metadata/properties" ma:root="true" ma:fieldsID="ffd0aa1342aa5fd8e1021d4202414951" ns2:_="" ns3:_="">
    <xsd:import namespace="671fdf05-166f-4ee6-a01a-142d0de070d3"/>
    <xsd:import namespace="04902371-e9a1-4774-b6f8-4323d749ace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1fdf05-166f-4ee6-a01a-142d0de070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73c2f1c-0c45-49b9-b292-96ca38f5026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902371-e9a1-4774-b6f8-4323d749ace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c80cc1-921a-4a9c-a85c-8fb439a5efdf}" ma:internalName="TaxCatchAll" ma:showField="CatchAllData" ma:web="04902371-e9a1-4774-b6f8-4323d749ac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64FC18-5882-4C00-ABA0-A4C9A6F576F5}">
  <ds:schemaRefs>
    <ds:schemaRef ds:uri="671fdf05-166f-4ee6-a01a-142d0de070d3"/>
    <ds:schemaRef ds:uri="http://purl.org/dc/terms/"/>
    <ds:schemaRef ds:uri="http://www.w3.org/XML/1998/namespace"/>
    <ds:schemaRef ds:uri="http://purl.org/dc/elements/1.1/"/>
    <ds:schemaRef ds:uri="04902371-e9a1-4774-b6f8-4323d749ace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F92BE27C-6B77-41D2-8960-6140DAA36F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1fdf05-166f-4ee6-a01a-142d0de070d3"/>
    <ds:schemaRef ds:uri="04902371-e9a1-4774-b6f8-4323d749ac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0CB0C5-276B-4730-92B7-6259577F51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QCP Calculation Instructions</vt:lpstr>
      <vt:lpstr>Calculated QC Price</vt:lpstr>
      <vt:lpstr>Instruction A</vt:lpstr>
      <vt:lpstr>Worksheet A</vt:lpstr>
      <vt:lpstr>Instruction B</vt:lpstr>
      <vt:lpstr>Worksheet B</vt:lpstr>
      <vt:lpstr>Instruction C</vt:lpstr>
      <vt:lpstr>Worksheet C</vt:lpstr>
      <vt:lpstr>Instruction D</vt:lpstr>
      <vt:lpstr>Worksheet D</vt:lpstr>
      <vt:lpstr>Worksheet E</vt:lpstr>
      <vt:lpstr>CPI</vt:lpstr>
      <vt:lpstr>'Instruction A'!_GoBack</vt:lpstr>
      <vt:lpstr>'Instruction B'!_GoBack</vt:lpstr>
      <vt:lpstr>'Instruction C'!_GoBack</vt:lpstr>
      <vt:lpstr>'Instruction D'!_GoBack</vt:lpstr>
      <vt:lpstr>'Calculated QC Price'!Print_Area</vt:lpstr>
      <vt:lpstr>'Instruction A'!Print_Area</vt:lpstr>
      <vt:lpstr>'Instruction B'!Print_Area</vt:lpstr>
      <vt:lpstr>'Instruction C'!Print_Area</vt:lpstr>
      <vt:lpstr>'Instruction D'!Print_Area</vt:lpstr>
      <vt:lpstr>'QCP Calculation Instructions'!Print_Area</vt:lpstr>
      <vt:lpstr>'Worksheet A'!Print_Area</vt:lpstr>
      <vt:lpstr>'Worksheet B'!Print_Area</vt:lpstr>
      <vt:lpstr>'Worksheet C'!Print_Area</vt:lpstr>
      <vt:lpstr>'Worksheet D'!Print_Area</vt:lpstr>
      <vt:lpstr>'Worksheet 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Terminal Server User</dc:creator>
  <cp:keywords/>
  <dc:description/>
  <cp:lastModifiedBy>Tim Morlan</cp:lastModifiedBy>
  <cp:revision/>
  <dcterms:created xsi:type="dcterms:W3CDTF">2013-04-02T16:45:18Z</dcterms:created>
  <dcterms:modified xsi:type="dcterms:W3CDTF">2023-12-11T16:00:50Z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0x010100200AB56F06A8514890C651776EEEBC1C</vt:lpwstr>
  </property>
  <property fmtid="{D5CDD505-2E9C-101B-9397-08002B2CF9AE}" pid="3" name="Order">
    <vt:r8>31800</vt:r8>
  </property>
  <property fmtid="{D5CDD505-2E9C-101B-9397-08002B2CF9AE}" pid="4" name="MediaServiceImageTags">
    <vt:lpwstr/>
  </property>
</Properties>
</file>